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firstSheet="1" activeTab="1"/>
  </bookViews>
  <sheets>
    <sheet name="Bundeslaender" sheetId="1" state="hidden" r:id="rId1"/>
    <sheet name="erstes Halbjahr" sheetId="2" r:id="rId2"/>
    <sheet name="zweites Halbjahr" sheetId="3" r:id="rId3"/>
  </sheets>
  <definedNames>
    <definedName name="Bundesland">'erstes Halbjahr'!$D$2</definedName>
    <definedName name="_xlnm.Print_Area" localSheetId="1">'erstes Halbjahr'!$B$1:$S$35</definedName>
    <definedName name="_xlnm.Print_Area" localSheetId="2">'zweites Halbjahr'!$B$1:$S$35</definedName>
    <definedName name="Infozeile">'erstes Halbjahr'!$G$2:$P$2</definedName>
    <definedName name="Jahr">'erstes Halbjahr'!$D$1</definedName>
    <definedName name="Kennung">'erstes Halbjahr'!$G$1</definedName>
  </definedNames>
  <calcPr fullCalcOnLoad="1"/>
</workbook>
</file>

<file path=xl/comments2.xml><?xml version="1.0" encoding="utf-8"?>
<comments xmlns="http://schemas.openxmlformats.org/spreadsheetml/2006/main">
  <authors>
    <author>Dr. G?nter Schmidt</author>
  </authors>
  <commentList>
    <comment ref="D1" authorId="0">
      <text>
        <r>
          <rPr>
            <b/>
            <sz val="8"/>
            <rFont val="Tahoma"/>
            <family val="2"/>
          </rPr>
          <t>Dr. Günter Schmidt:</t>
        </r>
        <r>
          <rPr>
            <sz val="8"/>
            <rFont val="Tahoma"/>
            <family val="2"/>
          </rPr>
          <t xml:space="preserve">
Klicken Sie zum Eingeben der Jahreszahl auf die Grafik rechts!</t>
        </r>
      </text>
    </comment>
  </commentList>
</comments>
</file>

<file path=xl/comments3.xml><?xml version="1.0" encoding="utf-8"?>
<comments xmlns="http://schemas.openxmlformats.org/spreadsheetml/2006/main">
  <authors>
    <author>Dr. G?nter Schmidt</author>
  </authors>
  <commentList>
    <comment ref="D1" authorId="0">
      <text>
        <r>
          <rPr>
            <b/>
            <sz val="8"/>
            <rFont val="Tahoma"/>
            <family val="2"/>
          </rPr>
          <t>Dr. Günter Schmidt:</t>
        </r>
        <r>
          <rPr>
            <sz val="8"/>
            <rFont val="Tahoma"/>
            <family val="2"/>
          </rPr>
          <t xml:space="preserve">
Klicken Sie zum Eingeben der Jahreszahl auf die Grafik rechts!</t>
        </r>
      </text>
    </comment>
  </commentList>
</comments>
</file>

<file path=xl/sharedStrings.xml><?xml version="1.0" encoding="utf-8"?>
<sst xmlns="http://schemas.openxmlformats.org/spreadsheetml/2006/main" count="95" uniqueCount="61">
  <si>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</si>
  <si>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</si>
  <si>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</si>
  <si>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</si>
  <si>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</si>
  <si>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</si>
  <si>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</si>
  <si>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</si>
  <si>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</si>
  <si>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</si>
  <si>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</si>
  <si>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</si>
  <si>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Einheit</t>
  </si>
  <si>
    <t>Weihnachten</t>
  </si>
  <si>
    <t>Maifeiertag</t>
  </si>
  <si>
    <t>Karfreitag</t>
  </si>
  <si>
    <t>Himmelfahrt</t>
  </si>
  <si>
    <t>Ostern</t>
  </si>
  <si>
    <t>Pfingsten</t>
  </si>
  <si>
    <t>Neujahr</t>
  </si>
  <si>
    <t>Reformat.-tag</t>
  </si>
  <si>
    <t>Bußtag</t>
  </si>
  <si>
    <t>Heil.3 Könige</t>
  </si>
  <si>
    <t>Fronleichnam</t>
  </si>
  <si>
    <t>Mar. Himmelf.</t>
  </si>
  <si>
    <t>Allerheiligen</t>
  </si>
  <si>
    <t>Datum</t>
  </si>
  <si>
    <t>Feiertag</t>
  </si>
  <si>
    <t>BW</t>
  </si>
  <si>
    <t>Bay</t>
  </si>
  <si>
    <t>Ber</t>
  </si>
  <si>
    <t>Bra</t>
  </si>
  <si>
    <t>Bre</t>
  </si>
  <si>
    <t>Ham</t>
  </si>
  <si>
    <t>Hes</t>
  </si>
  <si>
    <t>MV</t>
  </si>
  <si>
    <t>Nsa</t>
  </si>
  <si>
    <t>NRW</t>
  </si>
  <si>
    <t>RPf</t>
  </si>
  <si>
    <t>Saa</t>
  </si>
  <si>
    <t>Sac</t>
  </si>
  <si>
    <t>SA</t>
  </si>
  <si>
    <t>SH</t>
  </si>
  <si>
    <t>Thü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</si>
  <si>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</si>
  <si>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</si>
  <si>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</si>
  <si>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</si>
  <si>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</si>
  <si>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</si>
  <si>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</si>
  <si>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</si>
  <si>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</si>
  <si>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</si>
  <si>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</si>
  <si>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</si>
  <si>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</si>
  <si>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</si>
  <si>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</si>
  <si>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</si>
  <si>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Halbjahreskalender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</si>
</sst>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"/>
    <numFmt numFmtId="165" formatCode="ddd"/>
    <numFmt numFmtId="166" formatCode=";;;"/>
  </numFmts>
  <fonts count="45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i/>
      <sz val="20"/>
      <color indexed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64" fontId="5" fillId="34" borderId="10" xfId="0" applyNumberFormat="1" applyFont="1" applyFill="1" applyBorder="1" applyAlignment="1">
      <alignment/>
    </xf>
    <xf numFmtId="165" fontId="5" fillId="34" borderId="10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64" fontId="0" fillId="0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164" fontId="0" fillId="0" borderId="17" xfId="0" applyNumberFormat="1" applyFont="1" applyFill="1" applyBorder="1" applyAlignment="1">
      <alignment/>
    </xf>
    <xf numFmtId="164" fontId="5" fillId="34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4" fontId="5" fillId="34" borderId="15" xfId="0" applyNumberFormat="1" applyFont="1" applyFill="1" applyBorder="1" applyAlignment="1">
      <alignment/>
    </xf>
    <xf numFmtId="165" fontId="5" fillId="34" borderId="15" xfId="0" applyNumberFormat="1" applyFont="1" applyFill="1" applyBorder="1" applyAlignment="1">
      <alignment horizontal="left"/>
    </xf>
    <xf numFmtId="0" fontId="0" fillId="34" borderId="15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64" fontId="5" fillId="34" borderId="26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0</xdr:row>
      <xdr:rowOff>0</xdr:rowOff>
    </xdr:from>
    <xdr:to>
      <xdr:col>18</xdr:col>
      <xdr:colOff>695325</xdr:colOff>
      <xdr:row>2</xdr:row>
      <xdr:rowOff>161925</xdr:rowOff>
    </xdr:to>
    <xdr:pic macro="[0]!Jahreszahleingabe">
      <xdr:nvPicPr>
        <xdr:cNvPr id="1" name="Picture 1" descr="SANDUH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0</xdr:row>
      <xdr:rowOff>0</xdr:rowOff>
    </xdr:from>
    <xdr:to>
      <xdr:col>18</xdr:col>
      <xdr:colOff>695325</xdr:colOff>
      <xdr:row>2</xdr:row>
      <xdr:rowOff>161925</xdr:rowOff>
    </xdr:to>
    <xdr:pic macro="[0]!Jahreszahleingabe">
      <xdr:nvPicPr>
        <xdr:cNvPr id="1" name="Picture 1" descr="SANDUH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B16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11.57421875" style="29" customWidth="1"/>
    <col min="2" max="2" width="13.8515625" style="0" customWidth="1"/>
    <col min="3" max="18" width="5.57421875" style="0" customWidth="1"/>
  </cols>
  <sheetData>
    <row r="1" spans="1:2" ht="12.75">
      <c r="A1" s="29">
        <v>1</v>
      </c>
      <c r="B1" s="1" t="s">
        <v>44</v>
      </c>
    </row>
    <row r="2" spans="1:2" ht="12.75">
      <c r="A2" s="29">
        <v>2</v>
      </c>
      <c r="B2" s="1" t="s">
        <v>45</v>
      </c>
    </row>
    <row r="3" spans="1:2" ht="12.75">
      <c r="A3" s="29">
        <v>3</v>
      </c>
      <c r="B3" s="1" t="s">
        <v>46</v>
      </c>
    </row>
    <row r="4" spans="1:2" ht="12.75">
      <c r="A4" s="29">
        <v>4</v>
      </c>
      <c r="B4" s="1" t="s">
        <v>47</v>
      </c>
    </row>
    <row r="5" spans="1:2" ht="12.75">
      <c r="A5" s="29">
        <v>5</v>
      </c>
      <c r="B5" s="1" t="s">
        <v>48</v>
      </c>
    </row>
    <row r="6" spans="1:2" ht="12.75">
      <c r="A6" s="29">
        <v>6</v>
      </c>
      <c r="B6" s="1" t="s">
        <v>49</v>
      </c>
    </row>
    <row r="7" spans="1:2" ht="12.75">
      <c r="A7" s="29">
        <v>7</v>
      </c>
      <c r="B7" s="1" t="s">
        <v>50</v>
      </c>
    </row>
    <row r="8" spans="1:2" ht="12.75">
      <c r="A8" s="29">
        <v>8</v>
      </c>
      <c r="B8" s="1" t="s">
        <v>51</v>
      </c>
    </row>
    <row r="9" spans="1:2" ht="12.75">
      <c r="A9" s="29">
        <v>9</v>
      </c>
      <c r="B9" s="1" t="s">
        <v>52</v>
      </c>
    </row>
    <row r="10" spans="1:2" ht="12.75">
      <c r="A10" s="29">
        <v>10</v>
      </c>
      <c r="B10" s="1" t="s">
        <v>53</v>
      </c>
    </row>
    <row r="11" spans="1:2" ht="12.75">
      <c r="A11" s="29">
        <v>11</v>
      </c>
      <c r="B11" s="1" t="s">
        <v>54</v>
      </c>
    </row>
    <row r="12" spans="1:2" ht="12.75">
      <c r="A12" s="29">
        <v>12</v>
      </c>
      <c r="B12" s="1" t="s">
        <v>55</v>
      </c>
    </row>
    <row r="13" spans="1:2" ht="12.75">
      <c r="A13" s="29">
        <v>13</v>
      </c>
      <c r="B13" s="1" t="s">
        <v>56</v>
      </c>
    </row>
    <row r="14" spans="1:2" ht="12.75">
      <c r="A14" s="29">
        <v>14</v>
      </c>
      <c r="B14" s="1" t="s">
        <v>57</v>
      </c>
    </row>
    <row r="15" spans="1:2" ht="12.75">
      <c r="A15" s="29">
        <v>15</v>
      </c>
      <c r="B15" s="1" t="s">
        <v>58</v>
      </c>
    </row>
    <row r="16" spans="1:2" ht="12.75">
      <c r="A16" s="29">
        <v>16</v>
      </c>
      <c r="B16" s="1" t="s">
        <v>59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M35"/>
  <sheetViews>
    <sheetView tabSelected="1" zoomScalePageLayoutView="0" workbookViewId="0" topLeftCell="B1">
      <selection activeCell="B1" sqref="B1"/>
    </sheetView>
  </sheetViews>
  <sheetFormatPr defaultColWidth="11.421875" defaultRowHeight="12.75"/>
  <cols>
    <col min="1" max="1" width="3.00390625" style="0" hidden="1" customWidth="1"/>
    <col min="2" max="2" width="3.7109375" style="0" customWidth="1"/>
    <col min="3" max="3" width="3.8515625" style="1" customWidth="1"/>
    <col min="4" max="4" width="12.7109375" style="0" customWidth="1"/>
    <col min="5" max="5" width="3.7109375" style="0" customWidth="1"/>
    <col min="6" max="6" width="3.8515625" style="1" customWidth="1"/>
    <col min="7" max="7" width="12.7109375" style="0" customWidth="1"/>
    <col min="8" max="8" width="3.7109375" style="0" customWidth="1"/>
    <col min="9" max="9" width="3.8515625" style="1" customWidth="1"/>
    <col min="10" max="10" width="12.7109375" style="0" customWidth="1"/>
    <col min="11" max="11" width="3.7109375" style="0" customWidth="1"/>
    <col min="12" max="12" width="3.8515625" style="1" customWidth="1"/>
    <col min="13" max="13" width="12.7109375" style="0" customWidth="1"/>
    <col min="14" max="14" width="3.7109375" style="0" customWidth="1"/>
    <col min="15" max="15" width="3.8515625" style="1" customWidth="1"/>
    <col min="16" max="16" width="12.7109375" style="0" customWidth="1"/>
    <col min="17" max="17" width="3.7109375" style="0" customWidth="1"/>
    <col min="18" max="18" width="3.8515625" style="1" customWidth="1"/>
    <col min="19" max="19" width="12.7109375" style="0" customWidth="1"/>
    <col min="20" max="20" width="8.00390625" style="0" customWidth="1"/>
    <col min="21" max="21" width="13.28125" style="0" bestFit="1" customWidth="1"/>
    <col min="22" max="22" width="0" style="0" hidden="1" customWidth="1"/>
    <col min="23" max="23" width="12.140625" style="0" hidden="1" customWidth="1"/>
    <col min="24" max="28" width="4.57421875" style="0" hidden="1" customWidth="1"/>
    <col min="29" max="29" width="5.140625" style="0" hidden="1" customWidth="1"/>
    <col min="30" max="32" width="4.57421875" style="0" hidden="1" customWidth="1"/>
    <col min="33" max="33" width="5.421875" style="0" hidden="1" customWidth="1"/>
    <col min="34" max="39" width="4.57421875" style="0" hidden="1" customWidth="1"/>
  </cols>
  <sheetData>
    <row r="1" spans="4:16" ht="26.25">
      <c r="D1" s="2">
        <v>2016</v>
      </c>
      <c r="G1" s="35" t="s">
        <v>60</v>
      </c>
      <c r="H1" s="35"/>
      <c r="I1" s="35"/>
      <c r="J1" s="35"/>
      <c r="K1" s="35"/>
      <c r="L1" s="35"/>
      <c r="M1" s="35"/>
      <c r="N1" s="35"/>
      <c r="O1" s="35"/>
      <c r="P1" s="35"/>
    </row>
    <row r="2" spans="4:16" ht="15">
      <c r="D2" s="31">
        <v>13</v>
      </c>
      <c r="G2" s="36" t="str">
        <f>VLOOKUP(D2,Bundeslaender!A1:B16,2)</f>
        <v>Sachsen</v>
      </c>
      <c r="H2" s="36"/>
      <c r="I2" s="36"/>
      <c r="J2" s="36"/>
      <c r="K2" s="36"/>
      <c r="L2" s="36"/>
      <c r="M2" s="36"/>
      <c r="N2" s="36"/>
      <c r="O2" s="36"/>
      <c r="P2" s="36"/>
    </row>
    <row r="3" spans="22:39" ht="13.5" thickBot="1">
      <c r="V3" s="27" t="s">
        <v>26</v>
      </c>
      <c r="W3" s="26" t="s">
        <v>27</v>
      </c>
      <c r="X3" s="26" t="s">
        <v>28</v>
      </c>
      <c r="Y3" s="26" t="s">
        <v>29</v>
      </c>
      <c r="Z3" s="26" t="s">
        <v>30</v>
      </c>
      <c r="AA3" s="26" t="s">
        <v>31</v>
      </c>
      <c r="AB3" s="26" t="s">
        <v>32</v>
      </c>
      <c r="AC3" s="26" t="s">
        <v>33</v>
      </c>
      <c r="AD3" s="26" t="s">
        <v>34</v>
      </c>
      <c r="AE3" s="26" t="s">
        <v>35</v>
      </c>
      <c r="AF3" s="26" t="s">
        <v>36</v>
      </c>
      <c r="AG3" s="26" t="s">
        <v>37</v>
      </c>
      <c r="AH3" s="26" t="s">
        <v>38</v>
      </c>
      <c r="AI3" s="26" t="s">
        <v>39</v>
      </c>
      <c r="AJ3" s="26" t="s">
        <v>40</v>
      </c>
      <c r="AK3" s="26" t="s">
        <v>41</v>
      </c>
      <c r="AL3" s="26" t="s">
        <v>42</v>
      </c>
      <c r="AM3" s="26" t="s">
        <v>43</v>
      </c>
    </row>
    <row r="4" spans="1:39" ht="15.75">
      <c r="A4" s="3"/>
      <c r="B4" s="37" t="s">
        <v>0</v>
      </c>
      <c r="C4" s="38"/>
      <c r="D4" s="38"/>
      <c r="E4" s="38" t="s">
        <v>1</v>
      </c>
      <c r="F4" s="38"/>
      <c r="G4" s="38"/>
      <c r="H4" s="38" t="s">
        <v>2</v>
      </c>
      <c r="I4" s="38"/>
      <c r="J4" s="38"/>
      <c r="K4" s="38" t="s">
        <v>3</v>
      </c>
      <c r="L4" s="38"/>
      <c r="M4" s="38"/>
      <c r="N4" s="38" t="s">
        <v>4</v>
      </c>
      <c r="O4" s="38"/>
      <c r="P4" s="38"/>
      <c r="Q4" s="38" t="s">
        <v>5</v>
      </c>
      <c r="R4" s="38"/>
      <c r="S4" s="39"/>
      <c r="V4" s="28">
        <f>DATE(Jahr,3,1)+MOD((255-11*MOD(Jahr,19)-21),30)+21+(MOD((255-11*MOD(Jahr,19)-21),30)+21&gt;48)+6-MOD(Jahr+INT(Jahr/4)+MOD((255-11*MOD(Jahr,19)-21),30)+21+(MOD((255-11*MOD(Jahr,19)-21),30)+21&gt;48)+1,7)</f>
        <v>42456</v>
      </c>
      <c r="W4" t="s">
        <v>17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</row>
    <row r="5" spans="1:39" ht="12.75">
      <c r="A5" s="4">
        <v>1</v>
      </c>
      <c r="B5" s="21">
        <f>DATE(Jahr,1,$A5)</f>
        <v>42370</v>
      </c>
      <c r="C5" s="8">
        <f>WEEKDAY(B5)</f>
        <v>6</v>
      </c>
      <c r="D5" s="18" t="s">
        <v>19</v>
      </c>
      <c r="E5" s="9">
        <f>DATE(Jahr,2,$A5)</f>
        <v>42401</v>
      </c>
      <c r="F5" s="10">
        <f>WEEKDAY(E5)</f>
        <v>2</v>
      </c>
      <c r="G5" s="11"/>
      <c r="H5" s="9">
        <f>DATE(Jahr,3,$A5)</f>
        <v>42430</v>
      </c>
      <c r="I5" s="10">
        <f>WEEKDAY(H5)</f>
        <v>3</v>
      </c>
      <c r="J5" s="11"/>
      <c r="K5" s="9">
        <f>DATE(Jahr,4,$A5)</f>
        <v>42461</v>
      </c>
      <c r="L5" s="10">
        <f>WEEKDAY(K5)</f>
        <v>6</v>
      </c>
      <c r="M5" s="11"/>
      <c r="N5" s="7">
        <f>DATE(Jahr,5,$A5)</f>
        <v>42491</v>
      </c>
      <c r="O5" s="8">
        <f>WEEKDAY(N5)</f>
        <v>1</v>
      </c>
      <c r="P5" s="18" t="s">
        <v>14</v>
      </c>
      <c r="Q5" s="9">
        <f>DATE(Jahr,6,$A5)</f>
        <v>42522</v>
      </c>
      <c r="R5" s="10">
        <f>WEEKDAY(Q5)</f>
        <v>4</v>
      </c>
      <c r="S5" s="12"/>
      <c r="T5" s="13"/>
      <c r="V5" s="28">
        <f>$V$4+1</f>
        <v>42457</v>
      </c>
      <c r="W5" t="s">
        <v>17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</row>
    <row r="6" spans="1:39" ht="12.75">
      <c r="A6" s="4">
        <v>2</v>
      </c>
      <c r="B6" s="22">
        <f aca="true" t="shared" si="0" ref="B6:B35">DATE(Jahr,1,$A6)</f>
        <v>42371</v>
      </c>
      <c r="C6" s="23">
        <f aca="true" t="shared" si="1" ref="C6:C35">WEEKDAY(B6)</f>
        <v>7</v>
      </c>
      <c r="D6" s="11"/>
      <c r="E6" s="9">
        <f aca="true" t="shared" si="2" ref="E6:E32">DATE(Jahr,2,$A6)</f>
        <v>42402</v>
      </c>
      <c r="F6" s="10">
        <f aca="true" t="shared" si="3" ref="F6:F32">WEEKDAY(E6)</f>
        <v>3</v>
      </c>
      <c r="G6" s="11"/>
      <c r="H6" s="9">
        <f aca="true" t="shared" si="4" ref="H6:H35">DATE(Jahr,3,$A6)</f>
        <v>42431</v>
      </c>
      <c r="I6" s="10">
        <f aca="true" t="shared" si="5" ref="I6:I35">WEEKDAY(H6)</f>
        <v>4</v>
      </c>
      <c r="J6" s="11"/>
      <c r="K6" s="25">
        <f aca="true" t="shared" si="6" ref="K6:K34">DATE(Jahr,4,$A6)</f>
        <v>42462</v>
      </c>
      <c r="L6" s="23">
        <f aca="true" t="shared" si="7" ref="L6:L34">WEEKDAY(K6)</f>
        <v>7</v>
      </c>
      <c r="M6" s="11"/>
      <c r="N6" s="9">
        <f aca="true" t="shared" si="8" ref="N6:N35">DATE(Jahr,5,$A6)</f>
        <v>42492</v>
      </c>
      <c r="O6" s="10">
        <f aca="true" t="shared" si="9" ref="O6:O35">WEEKDAY(N6)</f>
        <v>2</v>
      </c>
      <c r="P6" s="11"/>
      <c r="Q6" s="9">
        <f aca="true" t="shared" si="10" ref="Q6:Q34">DATE(Jahr,6,$A6)</f>
        <v>42523</v>
      </c>
      <c r="R6" s="10">
        <f aca="true" t="shared" si="11" ref="R6:R34">WEEKDAY(Q6)</f>
        <v>5</v>
      </c>
      <c r="S6" s="12"/>
      <c r="T6" s="13"/>
      <c r="V6" s="28">
        <f>$V$4-2</f>
        <v>42454</v>
      </c>
      <c r="W6" t="s">
        <v>15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</row>
    <row r="7" spans="1:39" ht="12.75">
      <c r="A7" s="4">
        <v>3</v>
      </c>
      <c r="B7" s="21">
        <f t="shared" si="0"/>
        <v>42372</v>
      </c>
      <c r="C7" s="8">
        <f t="shared" si="1"/>
        <v>1</v>
      </c>
      <c r="D7" s="18"/>
      <c r="E7" s="9">
        <f t="shared" si="2"/>
        <v>42403</v>
      </c>
      <c r="F7" s="10">
        <f t="shared" si="3"/>
        <v>4</v>
      </c>
      <c r="G7" s="11"/>
      <c r="H7" s="9">
        <f t="shared" si="4"/>
        <v>42432</v>
      </c>
      <c r="I7" s="10">
        <f t="shared" si="5"/>
        <v>5</v>
      </c>
      <c r="J7" s="11"/>
      <c r="K7" s="7">
        <f t="shared" si="6"/>
        <v>42463</v>
      </c>
      <c r="L7" s="8">
        <f t="shared" si="7"/>
        <v>1</v>
      </c>
      <c r="M7" s="18"/>
      <c r="N7" s="9">
        <f t="shared" si="8"/>
        <v>42493</v>
      </c>
      <c r="O7" s="10">
        <f t="shared" si="9"/>
        <v>3</v>
      </c>
      <c r="P7" s="11"/>
      <c r="Q7" s="9">
        <f t="shared" si="10"/>
        <v>42524</v>
      </c>
      <c r="R7" s="10">
        <f t="shared" si="11"/>
        <v>6</v>
      </c>
      <c r="S7" s="12"/>
      <c r="T7" s="13"/>
      <c r="V7" s="28">
        <f>$V$4+39</f>
        <v>42495</v>
      </c>
      <c r="W7" t="s">
        <v>16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</row>
    <row r="8" spans="1:39" ht="12.75">
      <c r="A8" s="4">
        <v>4</v>
      </c>
      <c r="B8" s="20">
        <f t="shared" si="0"/>
        <v>42373</v>
      </c>
      <c r="C8" s="10">
        <f t="shared" si="1"/>
        <v>2</v>
      </c>
      <c r="D8" s="11"/>
      <c r="E8" s="9">
        <f t="shared" si="2"/>
        <v>42404</v>
      </c>
      <c r="F8" s="10">
        <f t="shared" si="3"/>
        <v>5</v>
      </c>
      <c r="G8" s="11"/>
      <c r="H8" s="9">
        <f t="shared" si="4"/>
        <v>42433</v>
      </c>
      <c r="I8" s="10">
        <f t="shared" si="5"/>
        <v>6</v>
      </c>
      <c r="J8" s="11"/>
      <c r="K8" s="9">
        <f t="shared" si="6"/>
        <v>42464</v>
      </c>
      <c r="L8" s="10">
        <f t="shared" si="7"/>
        <v>2</v>
      </c>
      <c r="M8" s="11"/>
      <c r="N8" s="9">
        <f t="shared" si="8"/>
        <v>42494</v>
      </c>
      <c r="O8" s="10">
        <f t="shared" si="9"/>
        <v>4</v>
      </c>
      <c r="P8" s="11"/>
      <c r="Q8" s="25">
        <f t="shared" si="10"/>
        <v>42525</v>
      </c>
      <c r="R8" s="23">
        <f t="shared" si="11"/>
        <v>7</v>
      </c>
      <c r="S8" s="12"/>
      <c r="T8" s="13"/>
      <c r="V8" s="28">
        <f>$V$4+49</f>
        <v>42505</v>
      </c>
      <c r="W8" t="s">
        <v>18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</row>
    <row r="9" spans="1:39" ht="12.75">
      <c r="A9" s="4">
        <v>5</v>
      </c>
      <c r="B9" s="20">
        <f t="shared" si="0"/>
        <v>42374</v>
      </c>
      <c r="C9" s="10">
        <f t="shared" si="1"/>
        <v>3</v>
      </c>
      <c r="D9" s="11"/>
      <c r="E9" s="9">
        <f t="shared" si="2"/>
        <v>42405</v>
      </c>
      <c r="F9" s="10">
        <f t="shared" si="3"/>
        <v>6</v>
      </c>
      <c r="G9" s="11"/>
      <c r="H9" s="25">
        <f t="shared" si="4"/>
        <v>42434</v>
      </c>
      <c r="I9" s="23">
        <f t="shared" si="5"/>
        <v>7</v>
      </c>
      <c r="J9" s="11"/>
      <c r="K9" s="9">
        <f t="shared" si="6"/>
        <v>42465</v>
      </c>
      <c r="L9" s="10">
        <f t="shared" si="7"/>
        <v>3</v>
      </c>
      <c r="M9" s="11"/>
      <c r="N9" s="7">
        <f t="shared" si="8"/>
        <v>42495</v>
      </c>
      <c r="O9" s="8">
        <f t="shared" si="9"/>
        <v>5</v>
      </c>
      <c r="P9" s="18" t="s">
        <v>16</v>
      </c>
      <c r="Q9" s="7">
        <f t="shared" si="10"/>
        <v>42526</v>
      </c>
      <c r="R9" s="8">
        <f t="shared" si="11"/>
        <v>1</v>
      </c>
      <c r="S9" s="19"/>
      <c r="T9" s="13"/>
      <c r="V9" s="28">
        <f>$V$4+50</f>
        <v>42506</v>
      </c>
      <c r="W9" t="s">
        <v>18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</row>
    <row r="10" spans="1:39" ht="12.75">
      <c r="A10" s="4">
        <v>6</v>
      </c>
      <c r="B10" s="20">
        <f t="shared" si="0"/>
        <v>42375</v>
      </c>
      <c r="C10" s="10">
        <f t="shared" si="1"/>
        <v>4</v>
      </c>
      <c r="D10" s="11"/>
      <c r="E10" s="25">
        <f t="shared" si="2"/>
        <v>42406</v>
      </c>
      <c r="F10" s="23">
        <f t="shared" si="3"/>
        <v>7</v>
      </c>
      <c r="G10" s="11"/>
      <c r="H10" s="7">
        <f t="shared" si="4"/>
        <v>42435</v>
      </c>
      <c r="I10" s="8">
        <f t="shared" si="5"/>
        <v>1</v>
      </c>
      <c r="J10" s="18"/>
      <c r="K10" s="9">
        <f t="shared" si="6"/>
        <v>42466</v>
      </c>
      <c r="L10" s="10">
        <f t="shared" si="7"/>
        <v>4</v>
      </c>
      <c r="M10" s="11"/>
      <c r="N10" s="9">
        <f t="shared" si="8"/>
        <v>42496</v>
      </c>
      <c r="O10" s="10">
        <f t="shared" si="9"/>
        <v>6</v>
      </c>
      <c r="P10" s="11"/>
      <c r="Q10" s="9">
        <f t="shared" si="10"/>
        <v>42527</v>
      </c>
      <c r="R10" s="10">
        <f t="shared" si="11"/>
        <v>2</v>
      </c>
      <c r="S10" s="12"/>
      <c r="T10" s="13"/>
      <c r="V10" s="28">
        <f>DATE(Jahr,1,1)</f>
        <v>42370</v>
      </c>
      <c r="W10" t="s">
        <v>19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</row>
    <row r="11" spans="1:39" ht="12.75">
      <c r="A11" s="4">
        <v>7</v>
      </c>
      <c r="B11" s="20">
        <f t="shared" si="0"/>
        <v>42376</v>
      </c>
      <c r="C11" s="10">
        <f t="shared" si="1"/>
        <v>5</v>
      </c>
      <c r="D11" s="11"/>
      <c r="E11" s="7">
        <f t="shared" si="2"/>
        <v>42407</v>
      </c>
      <c r="F11" s="8">
        <f t="shared" si="3"/>
        <v>1</v>
      </c>
      <c r="G11" s="18"/>
      <c r="H11" s="9">
        <f t="shared" si="4"/>
        <v>42436</v>
      </c>
      <c r="I11" s="10">
        <f t="shared" si="5"/>
        <v>2</v>
      </c>
      <c r="J11" s="11"/>
      <c r="K11" s="9">
        <f t="shared" si="6"/>
        <v>42467</v>
      </c>
      <c r="L11" s="10">
        <f t="shared" si="7"/>
        <v>5</v>
      </c>
      <c r="M11" s="11"/>
      <c r="N11" s="25">
        <f t="shared" si="8"/>
        <v>42497</v>
      </c>
      <c r="O11" s="23">
        <f t="shared" si="9"/>
        <v>7</v>
      </c>
      <c r="P11" s="11"/>
      <c r="Q11" s="9">
        <f t="shared" si="10"/>
        <v>42528</v>
      </c>
      <c r="R11" s="10">
        <f t="shared" si="11"/>
        <v>3</v>
      </c>
      <c r="S11" s="12"/>
      <c r="T11" s="13"/>
      <c r="V11" s="28">
        <f>DATE(Jahr,5,1)</f>
        <v>42491</v>
      </c>
      <c r="W11" t="s">
        <v>14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</row>
    <row r="12" spans="1:39" ht="12.75">
      <c r="A12" s="4">
        <v>8</v>
      </c>
      <c r="B12" s="20">
        <f t="shared" si="0"/>
        <v>42377</v>
      </c>
      <c r="C12" s="10">
        <f t="shared" si="1"/>
        <v>6</v>
      </c>
      <c r="D12" s="11"/>
      <c r="E12" s="9">
        <f t="shared" si="2"/>
        <v>42408</v>
      </c>
      <c r="F12" s="10">
        <f t="shared" si="3"/>
        <v>2</v>
      </c>
      <c r="G12" s="11"/>
      <c r="H12" s="9">
        <f t="shared" si="4"/>
        <v>42437</v>
      </c>
      <c r="I12" s="10">
        <f t="shared" si="5"/>
        <v>3</v>
      </c>
      <c r="J12" s="11"/>
      <c r="K12" s="9">
        <f t="shared" si="6"/>
        <v>42468</v>
      </c>
      <c r="L12" s="10">
        <f t="shared" si="7"/>
        <v>6</v>
      </c>
      <c r="M12" s="11"/>
      <c r="N12" s="7">
        <f t="shared" si="8"/>
        <v>42498</v>
      </c>
      <c r="O12" s="8">
        <f t="shared" si="9"/>
        <v>1</v>
      </c>
      <c r="P12" s="18"/>
      <c r="Q12" s="9">
        <f t="shared" si="10"/>
        <v>42529</v>
      </c>
      <c r="R12" s="10">
        <f t="shared" si="11"/>
        <v>4</v>
      </c>
      <c r="S12" s="12"/>
      <c r="T12" s="13"/>
      <c r="V12" s="28">
        <f>DATE(Jahr,1,6)</f>
        <v>42375</v>
      </c>
      <c r="W12" t="s">
        <v>22</v>
      </c>
      <c r="X12">
        <v>1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</row>
    <row r="13" spans="1:39" ht="12.75">
      <c r="A13" s="4">
        <v>9</v>
      </c>
      <c r="B13" s="22">
        <f t="shared" si="0"/>
        <v>42378</v>
      </c>
      <c r="C13" s="23">
        <f t="shared" si="1"/>
        <v>7</v>
      </c>
      <c r="D13" s="11"/>
      <c r="E13" s="9">
        <f t="shared" si="2"/>
        <v>42409</v>
      </c>
      <c r="F13" s="10">
        <f t="shared" si="3"/>
        <v>3</v>
      </c>
      <c r="G13" s="11"/>
      <c r="H13" s="9">
        <f t="shared" si="4"/>
        <v>42438</v>
      </c>
      <c r="I13" s="10">
        <f t="shared" si="5"/>
        <v>4</v>
      </c>
      <c r="J13" s="11"/>
      <c r="K13" s="25">
        <f t="shared" si="6"/>
        <v>42469</v>
      </c>
      <c r="L13" s="23">
        <f t="shared" si="7"/>
        <v>7</v>
      </c>
      <c r="M13" s="11"/>
      <c r="N13" s="9">
        <f t="shared" si="8"/>
        <v>42499</v>
      </c>
      <c r="O13" s="10">
        <f t="shared" si="9"/>
        <v>2</v>
      </c>
      <c r="P13" s="11"/>
      <c r="Q13" s="9">
        <f t="shared" si="10"/>
        <v>42530</v>
      </c>
      <c r="R13" s="10">
        <f t="shared" si="11"/>
        <v>5</v>
      </c>
      <c r="S13" s="12"/>
      <c r="T13" s="13"/>
      <c r="V13" s="28">
        <f>$V$4+60</f>
        <v>42516</v>
      </c>
      <c r="W13" t="s">
        <v>23</v>
      </c>
      <c r="X13">
        <v>1</v>
      </c>
      <c r="Y13">
        <v>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1</v>
      </c>
      <c r="AH13">
        <v>1</v>
      </c>
      <c r="AI13">
        <v>1</v>
      </c>
      <c r="AJ13">
        <v>0</v>
      </c>
      <c r="AK13">
        <v>0</v>
      </c>
      <c r="AL13">
        <v>0</v>
      </c>
      <c r="AM13">
        <v>0</v>
      </c>
    </row>
    <row r="14" spans="1:20" ht="12.75">
      <c r="A14" s="4">
        <v>10</v>
      </c>
      <c r="B14" s="21">
        <f t="shared" si="0"/>
        <v>42379</v>
      </c>
      <c r="C14" s="8">
        <f t="shared" si="1"/>
        <v>1</v>
      </c>
      <c r="D14" s="18"/>
      <c r="E14" s="9">
        <f t="shared" si="2"/>
        <v>42410</v>
      </c>
      <c r="F14" s="10">
        <f t="shared" si="3"/>
        <v>4</v>
      </c>
      <c r="G14" s="11"/>
      <c r="H14" s="9">
        <f t="shared" si="4"/>
        <v>42439</v>
      </c>
      <c r="I14" s="10">
        <f t="shared" si="5"/>
        <v>5</v>
      </c>
      <c r="J14" s="11"/>
      <c r="K14" s="7">
        <f t="shared" si="6"/>
        <v>42470</v>
      </c>
      <c r="L14" s="8">
        <f t="shared" si="7"/>
        <v>1</v>
      </c>
      <c r="M14" s="18"/>
      <c r="N14" s="9">
        <f t="shared" si="8"/>
        <v>42500</v>
      </c>
      <c r="O14" s="10">
        <f t="shared" si="9"/>
        <v>3</v>
      </c>
      <c r="P14" s="11"/>
      <c r="Q14" s="9">
        <f t="shared" si="10"/>
        <v>42531</v>
      </c>
      <c r="R14" s="10">
        <f t="shared" si="11"/>
        <v>6</v>
      </c>
      <c r="S14" s="12"/>
      <c r="T14" s="13"/>
    </row>
    <row r="15" spans="1:20" ht="12.75">
      <c r="A15" s="4">
        <v>11</v>
      </c>
      <c r="B15" s="20">
        <f t="shared" si="0"/>
        <v>42380</v>
      </c>
      <c r="C15" s="10">
        <f t="shared" si="1"/>
        <v>2</v>
      </c>
      <c r="D15" s="11"/>
      <c r="E15" s="9">
        <f t="shared" si="2"/>
        <v>42411</v>
      </c>
      <c r="F15" s="10">
        <f t="shared" si="3"/>
        <v>5</v>
      </c>
      <c r="G15" s="11"/>
      <c r="H15" s="9">
        <f t="shared" si="4"/>
        <v>42440</v>
      </c>
      <c r="I15" s="10">
        <f t="shared" si="5"/>
        <v>6</v>
      </c>
      <c r="J15" s="11"/>
      <c r="K15" s="9">
        <f t="shared" si="6"/>
        <v>42471</v>
      </c>
      <c r="L15" s="10">
        <f t="shared" si="7"/>
        <v>2</v>
      </c>
      <c r="M15" s="11"/>
      <c r="N15" s="9">
        <f t="shared" si="8"/>
        <v>42501</v>
      </c>
      <c r="O15" s="10">
        <f t="shared" si="9"/>
        <v>4</v>
      </c>
      <c r="P15" s="11"/>
      <c r="Q15" s="25">
        <f t="shared" si="10"/>
        <v>42532</v>
      </c>
      <c r="R15" s="23">
        <f t="shared" si="11"/>
        <v>7</v>
      </c>
      <c r="S15" s="12"/>
      <c r="T15" s="13"/>
    </row>
    <row r="16" spans="1:20" ht="12.75">
      <c r="A16" s="4">
        <v>12</v>
      </c>
      <c r="B16" s="20">
        <f t="shared" si="0"/>
        <v>42381</v>
      </c>
      <c r="C16" s="10">
        <f t="shared" si="1"/>
        <v>3</v>
      </c>
      <c r="D16" s="11"/>
      <c r="E16" s="9">
        <f t="shared" si="2"/>
        <v>42412</v>
      </c>
      <c r="F16" s="10">
        <f t="shared" si="3"/>
        <v>6</v>
      </c>
      <c r="G16" s="11"/>
      <c r="H16" s="25">
        <f t="shared" si="4"/>
        <v>42441</v>
      </c>
      <c r="I16" s="23">
        <f t="shared" si="5"/>
        <v>7</v>
      </c>
      <c r="J16" s="11"/>
      <c r="K16" s="9">
        <f t="shared" si="6"/>
        <v>42472</v>
      </c>
      <c r="L16" s="10">
        <f t="shared" si="7"/>
        <v>3</v>
      </c>
      <c r="M16" s="11"/>
      <c r="N16" s="9">
        <f t="shared" si="8"/>
        <v>42502</v>
      </c>
      <c r="O16" s="10">
        <f t="shared" si="9"/>
        <v>5</v>
      </c>
      <c r="P16" s="11"/>
      <c r="Q16" s="7">
        <f t="shared" si="10"/>
        <v>42533</v>
      </c>
      <c r="R16" s="8">
        <f t="shared" si="11"/>
        <v>1</v>
      </c>
      <c r="S16" s="19"/>
      <c r="T16" s="13"/>
    </row>
    <row r="17" spans="1:20" ht="12.75">
      <c r="A17" s="4">
        <v>13</v>
      </c>
      <c r="B17" s="20">
        <f t="shared" si="0"/>
        <v>42382</v>
      </c>
      <c r="C17" s="10">
        <f t="shared" si="1"/>
        <v>4</v>
      </c>
      <c r="D17" s="11"/>
      <c r="E17" s="25">
        <f t="shared" si="2"/>
        <v>42413</v>
      </c>
      <c r="F17" s="23">
        <f t="shared" si="3"/>
        <v>7</v>
      </c>
      <c r="G17" s="11"/>
      <c r="H17" s="7">
        <f t="shared" si="4"/>
        <v>42442</v>
      </c>
      <c r="I17" s="8">
        <f t="shared" si="5"/>
        <v>1</v>
      </c>
      <c r="J17" s="18"/>
      <c r="K17" s="9">
        <f t="shared" si="6"/>
        <v>42473</v>
      </c>
      <c r="L17" s="10">
        <f t="shared" si="7"/>
        <v>4</v>
      </c>
      <c r="M17" s="11"/>
      <c r="N17" s="9">
        <f t="shared" si="8"/>
        <v>42503</v>
      </c>
      <c r="O17" s="10">
        <f t="shared" si="9"/>
        <v>6</v>
      </c>
      <c r="P17" s="11"/>
      <c r="Q17" s="9">
        <f t="shared" si="10"/>
        <v>42534</v>
      </c>
      <c r="R17" s="10">
        <f t="shared" si="11"/>
        <v>2</v>
      </c>
      <c r="S17" s="12"/>
      <c r="T17" s="13"/>
    </row>
    <row r="18" spans="1:20" ht="12.75">
      <c r="A18" s="4">
        <v>14</v>
      </c>
      <c r="B18" s="20">
        <f t="shared" si="0"/>
        <v>42383</v>
      </c>
      <c r="C18" s="10">
        <f t="shared" si="1"/>
        <v>5</v>
      </c>
      <c r="D18" s="11"/>
      <c r="E18" s="7">
        <f t="shared" si="2"/>
        <v>42414</v>
      </c>
      <c r="F18" s="8">
        <f t="shared" si="3"/>
        <v>1</v>
      </c>
      <c r="G18" s="18"/>
      <c r="H18" s="9">
        <f t="shared" si="4"/>
        <v>42443</v>
      </c>
      <c r="I18" s="10">
        <f t="shared" si="5"/>
        <v>2</v>
      </c>
      <c r="J18" s="11"/>
      <c r="K18" s="9">
        <f t="shared" si="6"/>
        <v>42474</v>
      </c>
      <c r="L18" s="10">
        <f t="shared" si="7"/>
        <v>5</v>
      </c>
      <c r="M18" s="11"/>
      <c r="N18" s="25">
        <f t="shared" si="8"/>
        <v>42504</v>
      </c>
      <c r="O18" s="23">
        <f t="shared" si="9"/>
        <v>7</v>
      </c>
      <c r="P18" s="11"/>
      <c r="Q18" s="9">
        <f t="shared" si="10"/>
        <v>42535</v>
      </c>
      <c r="R18" s="10">
        <f t="shared" si="11"/>
        <v>3</v>
      </c>
      <c r="S18" s="12"/>
      <c r="T18" s="13"/>
    </row>
    <row r="19" spans="1:20" ht="12.75">
      <c r="A19" s="4">
        <v>15</v>
      </c>
      <c r="B19" s="20">
        <f t="shared" si="0"/>
        <v>42384</v>
      </c>
      <c r="C19" s="10">
        <f t="shared" si="1"/>
        <v>6</v>
      </c>
      <c r="D19" s="11"/>
      <c r="E19" s="9">
        <f t="shared" si="2"/>
        <v>42415</v>
      </c>
      <c r="F19" s="10">
        <f t="shared" si="3"/>
        <v>2</v>
      </c>
      <c r="G19" s="11"/>
      <c r="H19" s="9">
        <f t="shared" si="4"/>
        <v>42444</v>
      </c>
      <c r="I19" s="10">
        <f t="shared" si="5"/>
        <v>3</v>
      </c>
      <c r="J19" s="11"/>
      <c r="K19" s="9">
        <f t="shared" si="6"/>
        <v>42475</v>
      </c>
      <c r="L19" s="10">
        <f t="shared" si="7"/>
        <v>6</v>
      </c>
      <c r="M19" s="11"/>
      <c r="N19" s="7">
        <f t="shared" si="8"/>
        <v>42505</v>
      </c>
      <c r="O19" s="8">
        <f t="shared" si="9"/>
        <v>1</v>
      </c>
      <c r="P19" s="18" t="s">
        <v>18</v>
      </c>
      <c r="Q19" s="9">
        <f t="shared" si="10"/>
        <v>42536</v>
      </c>
      <c r="R19" s="10">
        <f t="shared" si="11"/>
        <v>4</v>
      </c>
      <c r="S19" s="12"/>
      <c r="T19" s="13"/>
    </row>
    <row r="20" spans="1:20" ht="12.75">
      <c r="A20" s="4">
        <v>16</v>
      </c>
      <c r="B20" s="22">
        <f t="shared" si="0"/>
        <v>42385</v>
      </c>
      <c r="C20" s="23">
        <f t="shared" si="1"/>
        <v>7</v>
      </c>
      <c r="D20" s="11"/>
      <c r="E20" s="9">
        <f t="shared" si="2"/>
        <v>42416</v>
      </c>
      <c r="F20" s="10">
        <f t="shared" si="3"/>
        <v>3</v>
      </c>
      <c r="G20" s="11"/>
      <c r="H20" s="9">
        <f t="shared" si="4"/>
        <v>42445</v>
      </c>
      <c r="I20" s="10">
        <f t="shared" si="5"/>
        <v>4</v>
      </c>
      <c r="J20" s="11"/>
      <c r="K20" s="25">
        <f t="shared" si="6"/>
        <v>42476</v>
      </c>
      <c r="L20" s="23">
        <f t="shared" si="7"/>
        <v>7</v>
      </c>
      <c r="M20" s="11"/>
      <c r="N20" s="7">
        <f t="shared" si="8"/>
        <v>42506</v>
      </c>
      <c r="O20" s="8">
        <f t="shared" si="9"/>
        <v>2</v>
      </c>
      <c r="P20" s="18" t="s">
        <v>18</v>
      </c>
      <c r="Q20" s="9">
        <f t="shared" si="10"/>
        <v>42537</v>
      </c>
      <c r="R20" s="10">
        <f t="shared" si="11"/>
        <v>5</v>
      </c>
      <c r="S20" s="12"/>
      <c r="T20" s="13"/>
    </row>
    <row r="21" spans="1:20" ht="12.75">
      <c r="A21" s="4">
        <v>17</v>
      </c>
      <c r="B21" s="21">
        <f t="shared" si="0"/>
        <v>42386</v>
      </c>
      <c r="C21" s="8">
        <f t="shared" si="1"/>
        <v>1</v>
      </c>
      <c r="D21" s="18"/>
      <c r="E21" s="9">
        <f t="shared" si="2"/>
        <v>42417</v>
      </c>
      <c r="F21" s="10">
        <f t="shared" si="3"/>
        <v>4</v>
      </c>
      <c r="G21" s="11"/>
      <c r="H21" s="9">
        <f t="shared" si="4"/>
        <v>42446</v>
      </c>
      <c r="I21" s="10">
        <f t="shared" si="5"/>
        <v>5</v>
      </c>
      <c r="J21" s="11"/>
      <c r="K21" s="7">
        <f t="shared" si="6"/>
        <v>42477</v>
      </c>
      <c r="L21" s="8">
        <f t="shared" si="7"/>
        <v>1</v>
      </c>
      <c r="M21" s="18"/>
      <c r="N21" s="9">
        <f t="shared" si="8"/>
        <v>42507</v>
      </c>
      <c r="O21" s="10">
        <f t="shared" si="9"/>
        <v>3</v>
      </c>
      <c r="P21" s="11"/>
      <c r="Q21" s="9">
        <f t="shared" si="10"/>
        <v>42538</v>
      </c>
      <c r="R21" s="10">
        <f t="shared" si="11"/>
        <v>6</v>
      </c>
      <c r="S21" s="12"/>
      <c r="T21" s="13"/>
    </row>
    <row r="22" spans="1:20" ht="12.75">
      <c r="A22" s="4">
        <v>18</v>
      </c>
      <c r="B22" s="20">
        <f t="shared" si="0"/>
        <v>42387</v>
      </c>
      <c r="C22" s="10">
        <f t="shared" si="1"/>
        <v>2</v>
      </c>
      <c r="D22" s="11"/>
      <c r="E22" s="9">
        <f t="shared" si="2"/>
        <v>42418</v>
      </c>
      <c r="F22" s="10">
        <f t="shared" si="3"/>
        <v>5</v>
      </c>
      <c r="G22" s="11"/>
      <c r="H22" s="9">
        <f t="shared" si="4"/>
        <v>42447</v>
      </c>
      <c r="I22" s="10">
        <f t="shared" si="5"/>
        <v>6</v>
      </c>
      <c r="J22" s="11"/>
      <c r="K22" s="9">
        <f t="shared" si="6"/>
        <v>42478</v>
      </c>
      <c r="L22" s="10">
        <f t="shared" si="7"/>
        <v>2</v>
      </c>
      <c r="M22" s="11"/>
      <c r="N22" s="9">
        <f t="shared" si="8"/>
        <v>42508</v>
      </c>
      <c r="O22" s="10">
        <f t="shared" si="9"/>
        <v>4</v>
      </c>
      <c r="P22" s="11"/>
      <c r="Q22" s="25">
        <f t="shared" si="10"/>
        <v>42539</v>
      </c>
      <c r="R22" s="23">
        <f t="shared" si="11"/>
        <v>7</v>
      </c>
      <c r="S22" s="12"/>
      <c r="T22" s="13"/>
    </row>
    <row r="23" spans="1:20" ht="12.75">
      <c r="A23" s="4">
        <v>19</v>
      </c>
      <c r="B23" s="20">
        <f t="shared" si="0"/>
        <v>42388</v>
      </c>
      <c r="C23" s="10">
        <f t="shared" si="1"/>
        <v>3</v>
      </c>
      <c r="D23" s="11"/>
      <c r="E23" s="9">
        <f t="shared" si="2"/>
        <v>42419</v>
      </c>
      <c r="F23" s="10">
        <f t="shared" si="3"/>
        <v>6</v>
      </c>
      <c r="G23" s="11"/>
      <c r="H23" s="25">
        <f t="shared" si="4"/>
        <v>42448</v>
      </c>
      <c r="I23" s="23">
        <f t="shared" si="5"/>
        <v>7</v>
      </c>
      <c r="J23" s="11"/>
      <c r="K23" s="9">
        <f t="shared" si="6"/>
        <v>42479</v>
      </c>
      <c r="L23" s="10">
        <f t="shared" si="7"/>
        <v>3</v>
      </c>
      <c r="M23" s="11"/>
      <c r="N23" s="9">
        <f t="shared" si="8"/>
        <v>42509</v>
      </c>
      <c r="O23" s="10">
        <f t="shared" si="9"/>
        <v>5</v>
      </c>
      <c r="P23" s="11"/>
      <c r="Q23" s="7">
        <f t="shared" si="10"/>
        <v>42540</v>
      </c>
      <c r="R23" s="8">
        <f t="shared" si="11"/>
        <v>1</v>
      </c>
      <c r="S23" s="19"/>
      <c r="T23" s="13"/>
    </row>
    <row r="24" spans="1:20" ht="12.75">
      <c r="A24" s="4">
        <v>20</v>
      </c>
      <c r="B24" s="20">
        <f t="shared" si="0"/>
        <v>42389</v>
      </c>
      <c r="C24" s="10">
        <f t="shared" si="1"/>
        <v>4</v>
      </c>
      <c r="D24" s="11"/>
      <c r="E24" s="25">
        <f t="shared" si="2"/>
        <v>42420</v>
      </c>
      <c r="F24" s="23">
        <f t="shared" si="3"/>
        <v>7</v>
      </c>
      <c r="G24" s="11"/>
      <c r="H24" s="7">
        <f t="shared" si="4"/>
        <v>42449</v>
      </c>
      <c r="I24" s="8">
        <f t="shared" si="5"/>
        <v>1</v>
      </c>
      <c r="J24" s="18"/>
      <c r="K24" s="9">
        <f t="shared" si="6"/>
        <v>42480</v>
      </c>
      <c r="L24" s="10">
        <f t="shared" si="7"/>
        <v>4</v>
      </c>
      <c r="M24" s="11"/>
      <c r="N24" s="9">
        <f t="shared" si="8"/>
        <v>42510</v>
      </c>
      <c r="O24" s="10">
        <f t="shared" si="9"/>
        <v>6</v>
      </c>
      <c r="P24" s="11"/>
      <c r="Q24" s="9">
        <f t="shared" si="10"/>
        <v>42541</v>
      </c>
      <c r="R24" s="10">
        <f t="shared" si="11"/>
        <v>2</v>
      </c>
      <c r="S24" s="12"/>
      <c r="T24" s="13"/>
    </row>
    <row r="25" spans="1:20" ht="12.75">
      <c r="A25" s="4">
        <v>21</v>
      </c>
      <c r="B25" s="20">
        <f t="shared" si="0"/>
        <v>42390</v>
      </c>
      <c r="C25" s="10">
        <f t="shared" si="1"/>
        <v>5</v>
      </c>
      <c r="D25" s="11"/>
      <c r="E25" s="7">
        <f t="shared" si="2"/>
        <v>42421</v>
      </c>
      <c r="F25" s="8">
        <f t="shared" si="3"/>
        <v>1</v>
      </c>
      <c r="G25" s="18"/>
      <c r="H25" s="9">
        <f t="shared" si="4"/>
        <v>42450</v>
      </c>
      <c r="I25" s="10">
        <f t="shared" si="5"/>
        <v>2</v>
      </c>
      <c r="J25" s="11"/>
      <c r="K25" s="9">
        <f t="shared" si="6"/>
        <v>42481</v>
      </c>
      <c r="L25" s="10">
        <f t="shared" si="7"/>
        <v>5</v>
      </c>
      <c r="M25" s="11"/>
      <c r="N25" s="25">
        <f t="shared" si="8"/>
        <v>42511</v>
      </c>
      <c r="O25" s="23">
        <f t="shared" si="9"/>
        <v>7</v>
      </c>
      <c r="P25" s="11"/>
      <c r="Q25" s="9">
        <f t="shared" si="10"/>
        <v>42542</v>
      </c>
      <c r="R25" s="10">
        <f t="shared" si="11"/>
        <v>3</v>
      </c>
      <c r="S25" s="12"/>
      <c r="T25" s="13"/>
    </row>
    <row r="26" spans="1:20" ht="12.75">
      <c r="A26" s="4">
        <v>22</v>
      </c>
      <c r="B26" s="20">
        <f t="shared" si="0"/>
        <v>42391</v>
      </c>
      <c r="C26" s="10">
        <f t="shared" si="1"/>
        <v>6</v>
      </c>
      <c r="D26" s="11"/>
      <c r="E26" s="9">
        <f t="shared" si="2"/>
        <v>42422</v>
      </c>
      <c r="F26" s="10">
        <f t="shared" si="3"/>
        <v>2</v>
      </c>
      <c r="G26" s="11"/>
      <c r="H26" s="9">
        <f t="shared" si="4"/>
        <v>42451</v>
      </c>
      <c r="I26" s="10">
        <f t="shared" si="5"/>
        <v>3</v>
      </c>
      <c r="J26" s="11"/>
      <c r="K26" s="9">
        <f t="shared" si="6"/>
        <v>42482</v>
      </c>
      <c r="L26" s="10">
        <f t="shared" si="7"/>
        <v>6</v>
      </c>
      <c r="M26" s="11"/>
      <c r="N26" s="7">
        <f t="shared" si="8"/>
        <v>42512</v>
      </c>
      <c r="O26" s="8">
        <f t="shared" si="9"/>
        <v>1</v>
      </c>
      <c r="P26" s="18"/>
      <c r="Q26" s="9">
        <f t="shared" si="10"/>
        <v>42543</v>
      </c>
      <c r="R26" s="10">
        <f t="shared" si="11"/>
        <v>4</v>
      </c>
      <c r="S26" s="12"/>
      <c r="T26" s="13"/>
    </row>
    <row r="27" spans="1:20" ht="12.75">
      <c r="A27" s="4">
        <v>23</v>
      </c>
      <c r="B27" s="22">
        <f t="shared" si="0"/>
        <v>42392</v>
      </c>
      <c r="C27" s="23">
        <f t="shared" si="1"/>
        <v>7</v>
      </c>
      <c r="D27" s="11"/>
      <c r="E27" s="9">
        <f t="shared" si="2"/>
        <v>42423</v>
      </c>
      <c r="F27" s="10">
        <f t="shared" si="3"/>
        <v>3</v>
      </c>
      <c r="G27" s="11"/>
      <c r="H27" s="9">
        <f t="shared" si="4"/>
        <v>42452</v>
      </c>
      <c r="I27" s="10">
        <f t="shared" si="5"/>
        <v>4</v>
      </c>
      <c r="J27" s="11"/>
      <c r="K27" s="25">
        <f t="shared" si="6"/>
        <v>42483</v>
      </c>
      <c r="L27" s="23">
        <f t="shared" si="7"/>
        <v>7</v>
      </c>
      <c r="M27" s="11"/>
      <c r="N27" s="9">
        <f t="shared" si="8"/>
        <v>42513</v>
      </c>
      <c r="O27" s="10">
        <f t="shared" si="9"/>
        <v>2</v>
      </c>
      <c r="P27" s="11"/>
      <c r="Q27" s="9">
        <f t="shared" si="10"/>
        <v>42544</v>
      </c>
      <c r="R27" s="10">
        <f t="shared" si="11"/>
        <v>5</v>
      </c>
      <c r="S27" s="12"/>
      <c r="T27" s="13"/>
    </row>
    <row r="28" spans="1:20" ht="12.75">
      <c r="A28" s="4">
        <v>24</v>
      </c>
      <c r="B28" s="21">
        <f t="shared" si="0"/>
        <v>42393</v>
      </c>
      <c r="C28" s="8">
        <f t="shared" si="1"/>
        <v>1</v>
      </c>
      <c r="D28" s="18"/>
      <c r="E28" s="9">
        <f t="shared" si="2"/>
        <v>42424</v>
      </c>
      <c r="F28" s="10">
        <f t="shared" si="3"/>
        <v>4</v>
      </c>
      <c r="G28" s="11"/>
      <c r="H28" s="9">
        <f t="shared" si="4"/>
        <v>42453</v>
      </c>
      <c r="I28" s="10">
        <f t="shared" si="5"/>
        <v>5</v>
      </c>
      <c r="J28" s="11"/>
      <c r="K28" s="7">
        <f t="shared" si="6"/>
        <v>42484</v>
      </c>
      <c r="L28" s="8">
        <f t="shared" si="7"/>
        <v>1</v>
      </c>
      <c r="M28" s="18"/>
      <c r="N28" s="9">
        <f t="shared" si="8"/>
        <v>42514</v>
      </c>
      <c r="O28" s="10">
        <f t="shared" si="9"/>
        <v>3</v>
      </c>
      <c r="P28" s="11"/>
      <c r="Q28" s="9">
        <f t="shared" si="10"/>
        <v>42545</v>
      </c>
      <c r="R28" s="10">
        <f t="shared" si="11"/>
        <v>6</v>
      </c>
      <c r="S28" s="12"/>
      <c r="T28" s="13"/>
    </row>
    <row r="29" spans="1:20" ht="12.75">
      <c r="A29" s="4">
        <v>25</v>
      </c>
      <c r="B29" s="20">
        <f t="shared" si="0"/>
        <v>42394</v>
      </c>
      <c r="C29" s="10">
        <f t="shared" si="1"/>
        <v>2</v>
      </c>
      <c r="D29" s="11"/>
      <c r="E29" s="9">
        <f t="shared" si="2"/>
        <v>42425</v>
      </c>
      <c r="F29" s="10">
        <f t="shared" si="3"/>
        <v>5</v>
      </c>
      <c r="G29" s="11"/>
      <c r="H29" s="7">
        <f t="shared" si="4"/>
        <v>42454</v>
      </c>
      <c r="I29" s="8">
        <f t="shared" si="5"/>
        <v>6</v>
      </c>
      <c r="J29" s="18" t="s">
        <v>15</v>
      </c>
      <c r="K29" s="9">
        <f t="shared" si="6"/>
        <v>42485</v>
      </c>
      <c r="L29" s="10">
        <f t="shared" si="7"/>
        <v>2</v>
      </c>
      <c r="M29" s="11"/>
      <c r="N29" s="9">
        <f t="shared" si="8"/>
        <v>42515</v>
      </c>
      <c r="O29" s="10">
        <f t="shared" si="9"/>
        <v>4</v>
      </c>
      <c r="P29" s="11"/>
      <c r="Q29" s="25">
        <f t="shared" si="10"/>
        <v>42546</v>
      </c>
      <c r="R29" s="23">
        <f t="shared" si="11"/>
        <v>7</v>
      </c>
      <c r="S29" s="12"/>
      <c r="T29" s="13"/>
    </row>
    <row r="30" spans="1:20" ht="12.75">
      <c r="A30" s="4">
        <v>26</v>
      </c>
      <c r="B30" s="20">
        <f t="shared" si="0"/>
        <v>42395</v>
      </c>
      <c r="C30" s="10">
        <f t="shared" si="1"/>
        <v>3</v>
      </c>
      <c r="D30" s="11"/>
      <c r="E30" s="9">
        <f t="shared" si="2"/>
        <v>42426</v>
      </c>
      <c r="F30" s="10">
        <f t="shared" si="3"/>
        <v>6</v>
      </c>
      <c r="G30" s="11"/>
      <c r="H30" s="25">
        <f t="shared" si="4"/>
        <v>42455</v>
      </c>
      <c r="I30" s="23">
        <f t="shared" si="5"/>
        <v>7</v>
      </c>
      <c r="J30" s="11"/>
      <c r="K30" s="9">
        <f t="shared" si="6"/>
        <v>42486</v>
      </c>
      <c r="L30" s="10">
        <f t="shared" si="7"/>
        <v>3</v>
      </c>
      <c r="M30" s="11"/>
      <c r="N30" s="9">
        <f t="shared" si="8"/>
        <v>42516</v>
      </c>
      <c r="O30" s="10">
        <f t="shared" si="9"/>
        <v>5</v>
      </c>
      <c r="P30" s="11"/>
      <c r="Q30" s="7">
        <f t="shared" si="10"/>
        <v>42547</v>
      </c>
      <c r="R30" s="8">
        <f t="shared" si="11"/>
        <v>1</v>
      </c>
      <c r="S30" s="19"/>
      <c r="T30" s="13"/>
    </row>
    <row r="31" spans="1:20" ht="12.75">
      <c r="A31" s="4">
        <v>27</v>
      </c>
      <c r="B31" s="20">
        <f t="shared" si="0"/>
        <v>42396</v>
      </c>
      <c r="C31" s="10">
        <f t="shared" si="1"/>
        <v>4</v>
      </c>
      <c r="D31" s="11"/>
      <c r="E31" s="25">
        <f t="shared" si="2"/>
        <v>42427</v>
      </c>
      <c r="F31" s="23">
        <f t="shared" si="3"/>
        <v>7</v>
      </c>
      <c r="G31" s="11"/>
      <c r="H31" s="7">
        <f t="shared" si="4"/>
        <v>42456</v>
      </c>
      <c r="I31" s="8">
        <f t="shared" si="5"/>
        <v>1</v>
      </c>
      <c r="J31" s="18" t="s">
        <v>17</v>
      </c>
      <c r="K31" s="9">
        <f t="shared" si="6"/>
        <v>42487</v>
      </c>
      <c r="L31" s="10">
        <f t="shared" si="7"/>
        <v>4</v>
      </c>
      <c r="M31" s="11"/>
      <c r="N31" s="9">
        <f t="shared" si="8"/>
        <v>42517</v>
      </c>
      <c r="O31" s="10">
        <f t="shared" si="9"/>
        <v>6</v>
      </c>
      <c r="P31" s="11"/>
      <c r="Q31" s="9">
        <f t="shared" si="10"/>
        <v>42548</v>
      </c>
      <c r="R31" s="10">
        <f t="shared" si="11"/>
        <v>2</v>
      </c>
      <c r="S31" s="12"/>
      <c r="T31" s="13"/>
    </row>
    <row r="32" spans="1:20" ht="12.75">
      <c r="A32" s="4">
        <v>28</v>
      </c>
      <c r="B32" s="20">
        <f t="shared" si="0"/>
        <v>42397</v>
      </c>
      <c r="C32" s="10">
        <f t="shared" si="1"/>
        <v>5</v>
      </c>
      <c r="D32" s="11"/>
      <c r="E32" s="7">
        <f t="shared" si="2"/>
        <v>42428</v>
      </c>
      <c r="F32" s="8">
        <f t="shared" si="3"/>
        <v>1</v>
      </c>
      <c r="G32" s="18"/>
      <c r="H32" s="7">
        <f t="shared" si="4"/>
        <v>42457</v>
      </c>
      <c r="I32" s="8">
        <f t="shared" si="5"/>
        <v>2</v>
      </c>
      <c r="J32" s="18" t="s">
        <v>17</v>
      </c>
      <c r="K32" s="9">
        <f t="shared" si="6"/>
        <v>42488</v>
      </c>
      <c r="L32" s="10">
        <f t="shared" si="7"/>
        <v>5</v>
      </c>
      <c r="M32" s="11"/>
      <c r="N32" s="25">
        <f t="shared" si="8"/>
        <v>42518</v>
      </c>
      <c r="O32" s="23">
        <f t="shared" si="9"/>
        <v>7</v>
      </c>
      <c r="P32" s="11"/>
      <c r="Q32" s="9">
        <f t="shared" si="10"/>
        <v>42549</v>
      </c>
      <c r="R32" s="10">
        <f t="shared" si="11"/>
        <v>3</v>
      </c>
      <c r="S32" s="12"/>
      <c r="T32" s="13"/>
    </row>
    <row r="33" spans="1:20" ht="12.75">
      <c r="A33" s="4">
        <v>29</v>
      </c>
      <c r="B33" s="20">
        <f t="shared" si="0"/>
        <v>42398</v>
      </c>
      <c r="C33" s="10">
        <f t="shared" si="1"/>
        <v>6</v>
      </c>
      <c r="D33" s="11"/>
      <c r="E33" s="9">
        <f>IF(MOD(Jahr,4)=0,DATE(Jahr,2,$A33),"")</f>
        <v>42429</v>
      </c>
      <c r="F33" s="10">
        <f>IF(MOD(Jahr,4)=0,WEEKDAY(E33),"")</f>
        <v>2</v>
      </c>
      <c r="G33" s="11"/>
      <c r="H33" s="9">
        <f t="shared" si="4"/>
        <v>42458</v>
      </c>
      <c r="I33" s="10">
        <f t="shared" si="5"/>
        <v>3</v>
      </c>
      <c r="J33" s="11"/>
      <c r="K33" s="9">
        <f t="shared" si="6"/>
        <v>42489</v>
      </c>
      <c r="L33" s="10">
        <f t="shared" si="7"/>
        <v>6</v>
      </c>
      <c r="M33" s="11"/>
      <c r="N33" s="7">
        <f t="shared" si="8"/>
        <v>42519</v>
      </c>
      <c r="O33" s="8">
        <f t="shared" si="9"/>
        <v>1</v>
      </c>
      <c r="P33" s="18"/>
      <c r="Q33" s="9">
        <f t="shared" si="10"/>
        <v>42550</v>
      </c>
      <c r="R33" s="10">
        <f t="shared" si="11"/>
        <v>4</v>
      </c>
      <c r="S33" s="12"/>
      <c r="T33" s="13"/>
    </row>
    <row r="34" spans="1:20" ht="12.75">
      <c r="A34" s="4">
        <v>30</v>
      </c>
      <c r="B34" s="22">
        <f t="shared" si="0"/>
        <v>42399</v>
      </c>
      <c r="C34" s="23">
        <f t="shared" si="1"/>
        <v>7</v>
      </c>
      <c r="D34" s="11"/>
      <c r="E34" s="9"/>
      <c r="F34" s="10"/>
      <c r="G34" s="11"/>
      <c r="H34" s="9">
        <f t="shared" si="4"/>
        <v>42459</v>
      </c>
      <c r="I34" s="10">
        <f t="shared" si="5"/>
        <v>4</v>
      </c>
      <c r="J34" s="11"/>
      <c r="K34" s="25">
        <f t="shared" si="6"/>
        <v>42490</v>
      </c>
      <c r="L34" s="23">
        <f t="shared" si="7"/>
        <v>7</v>
      </c>
      <c r="M34" s="11"/>
      <c r="N34" s="9">
        <f t="shared" si="8"/>
        <v>42520</v>
      </c>
      <c r="O34" s="10">
        <f t="shared" si="9"/>
        <v>2</v>
      </c>
      <c r="P34" s="11"/>
      <c r="Q34" s="9">
        <f t="shared" si="10"/>
        <v>42551</v>
      </c>
      <c r="R34" s="10">
        <f t="shared" si="11"/>
        <v>5</v>
      </c>
      <c r="S34" s="12"/>
      <c r="T34" s="13"/>
    </row>
    <row r="35" spans="1:20" ht="13.5" thickBot="1">
      <c r="A35" s="5">
        <v>31</v>
      </c>
      <c r="B35" s="45">
        <f t="shared" si="0"/>
        <v>42400</v>
      </c>
      <c r="C35" s="33">
        <f t="shared" si="1"/>
        <v>1</v>
      </c>
      <c r="D35" s="34"/>
      <c r="E35" s="14"/>
      <c r="F35" s="15"/>
      <c r="G35" s="16"/>
      <c r="H35" s="14">
        <f t="shared" si="4"/>
        <v>42460</v>
      </c>
      <c r="I35" s="15">
        <f t="shared" si="5"/>
        <v>5</v>
      </c>
      <c r="J35" s="16"/>
      <c r="K35" s="14"/>
      <c r="L35" s="15"/>
      <c r="M35" s="16"/>
      <c r="N35" s="14">
        <f t="shared" si="8"/>
        <v>42521</v>
      </c>
      <c r="O35" s="15">
        <f t="shared" si="9"/>
        <v>3</v>
      </c>
      <c r="P35" s="16"/>
      <c r="Q35" s="14"/>
      <c r="R35" s="15"/>
      <c r="S35" s="17"/>
      <c r="T35" s="13"/>
    </row>
  </sheetData>
  <sheetProtection password="CC56" sheet="1" objects="1" scenarios="1"/>
  <mergeCells count="8">
    <mergeCell ref="Q4:S4"/>
    <mergeCell ref="G1:P1"/>
    <mergeCell ref="G2:P2"/>
    <mergeCell ref="B4:D4"/>
    <mergeCell ref="E4:G4"/>
    <mergeCell ref="H4:J4"/>
    <mergeCell ref="K4:M4"/>
    <mergeCell ref="N4:P4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M35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3.00390625" style="0" hidden="1" customWidth="1"/>
    <col min="2" max="2" width="3.7109375" style="0" customWidth="1"/>
    <col min="3" max="3" width="3.8515625" style="1" customWidth="1"/>
    <col min="4" max="4" width="12.7109375" style="0" customWidth="1"/>
    <col min="5" max="5" width="3.7109375" style="0" customWidth="1"/>
    <col min="6" max="6" width="3.8515625" style="1" customWidth="1"/>
    <col min="7" max="7" width="12.7109375" style="0" customWidth="1"/>
    <col min="8" max="8" width="3.7109375" style="0" customWidth="1"/>
    <col min="9" max="9" width="3.8515625" style="1" customWidth="1"/>
    <col min="10" max="10" width="12.7109375" style="0" customWidth="1"/>
    <col min="11" max="11" width="3.7109375" style="0" customWidth="1"/>
    <col min="12" max="12" width="3.8515625" style="1" customWidth="1"/>
    <col min="13" max="13" width="12.7109375" style="0" customWidth="1"/>
    <col min="14" max="14" width="3.7109375" style="0" customWidth="1"/>
    <col min="15" max="15" width="3.8515625" style="1" customWidth="1"/>
    <col min="16" max="16" width="12.7109375" style="0" customWidth="1"/>
    <col min="17" max="17" width="3.7109375" style="0" customWidth="1"/>
    <col min="18" max="18" width="3.8515625" style="1" customWidth="1"/>
    <col min="19" max="19" width="12.7109375" style="0" customWidth="1"/>
    <col min="22" max="22" width="0" style="0" hidden="1" customWidth="1"/>
    <col min="23" max="23" width="12.57421875" style="0" hidden="1" customWidth="1"/>
    <col min="24" max="24" width="4.140625" style="0" hidden="1" customWidth="1"/>
    <col min="25" max="25" width="4.421875" style="0" hidden="1" customWidth="1"/>
    <col min="26" max="28" width="4.140625" style="0" hidden="1" customWidth="1"/>
    <col min="29" max="29" width="5.140625" style="0" hidden="1" customWidth="1"/>
    <col min="30" max="30" width="4.28125" style="0" hidden="1" customWidth="1"/>
    <col min="31" max="31" width="3.8515625" style="0" hidden="1" customWidth="1"/>
    <col min="32" max="32" width="4.28125" style="0" hidden="1" customWidth="1"/>
    <col min="33" max="33" width="5.421875" style="0" hidden="1" customWidth="1"/>
    <col min="34" max="34" width="4.140625" style="0" hidden="1" customWidth="1"/>
    <col min="35" max="35" width="4.57421875" style="0" hidden="1" customWidth="1"/>
    <col min="36" max="36" width="4.421875" style="0" hidden="1" customWidth="1"/>
    <col min="37" max="38" width="3.57421875" style="0" hidden="1" customWidth="1"/>
    <col min="39" max="39" width="4.421875" style="0" hidden="1" customWidth="1"/>
  </cols>
  <sheetData>
    <row r="1" spans="4:16" ht="26.25">
      <c r="D1" s="2">
        <f>Jahr</f>
        <v>2016</v>
      </c>
      <c r="G1" s="35" t="str">
        <f>IF(Kennung="","",Kennung)</f>
        <v>Halbjahreskalender</v>
      </c>
      <c r="H1" s="35"/>
      <c r="I1" s="35"/>
      <c r="J1" s="35"/>
      <c r="K1" s="35"/>
      <c r="L1" s="35"/>
      <c r="M1" s="35"/>
      <c r="N1" s="35"/>
      <c r="O1" s="35"/>
      <c r="P1" s="35"/>
    </row>
    <row r="2" spans="4:16" ht="15">
      <c r="D2" s="30">
        <f>Bundesland</f>
        <v>13</v>
      </c>
      <c r="G2" s="36" t="str">
        <f>IF(Infozeile="","",Infozeile)</f>
        <v>Sachsen</v>
      </c>
      <c r="H2" s="36"/>
      <c r="I2" s="36"/>
      <c r="J2" s="36"/>
      <c r="K2" s="36"/>
      <c r="L2" s="36"/>
      <c r="M2" s="36"/>
      <c r="N2" s="36"/>
      <c r="O2" s="36"/>
      <c r="P2" s="36"/>
    </row>
    <row r="3" spans="22:39" ht="13.5" thickBot="1">
      <c r="V3" s="27" t="s">
        <v>26</v>
      </c>
      <c r="W3" s="26" t="s">
        <v>27</v>
      </c>
      <c r="X3" s="26" t="s">
        <v>28</v>
      </c>
      <c r="Y3" s="26" t="s">
        <v>29</v>
      </c>
      <c r="Z3" s="26" t="s">
        <v>30</v>
      </c>
      <c r="AA3" s="26" t="s">
        <v>31</v>
      </c>
      <c r="AB3" s="26" t="s">
        <v>32</v>
      </c>
      <c r="AC3" s="26" t="s">
        <v>33</v>
      </c>
      <c r="AD3" s="26" t="s">
        <v>34</v>
      </c>
      <c r="AE3" s="26" t="s">
        <v>35</v>
      </c>
      <c r="AF3" s="26" t="s">
        <v>36</v>
      </c>
      <c r="AG3" s="26" t="s">
        <v>37</v>
      </c>
      <c r="AH3" s="26" t="s">
        <v>38</v>
      </c>
      <c r="AI3" s="26" t="s">
        <v>39</v>
      </c>
      <c r="AJ3" s="26" t="s">
        <v>40</v>
      </c>
      <c r="AK3" s="26" t="s">
        <v>41</v>
      </c>
      <c r="AL3" s="26" t="s">
        <v>42</v>
      </c>
      <c r="AM3" s="26" t="s">
        <v>43</v>
      </c>
    </row>
    <row r="4" spans="2:39" ht="15.75">
      <c r="B4" s="40" t="s">
        <v>6</v>
      </c>
      <c r="C4" s="41"/>
      <c r="D4" s="42"/>
      <c r="E4" s="43" t="s">
        <v>7</v>
      </c>
      <c r="F4" s="41"/>
      <c r="G4" s="42"/>
      <c r="H4" s="43" t="s">
        <v>8</v>
      </c>
      <c r="I4" s="41"/>
      <c r="J4" s="42"/>
      <c r="K4" s="43" t="s">
        <v>9</v>
      </c>
      <c r="L4" s="41"/>
      <c r="M4" s="42"/>
      <c r="N4" s="43" t="s">
        <v>10</v>
      </c>
      <c r="O4" s="41"/>
      <c r="P4" s="42"/>
      <c r="Q4" s="43" t="s">
        <v>11</v>
      </c>
      <c r="R4" s="41"/>
      <c r="S4" s="44"/>
      <c r="V4" s="28">
        <f>DATE(Jahr,8,15)</f>
        <v>42597</v>
      </c>
      <c r="W4" t="s">
        <v>24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0</v>
      </c>
      <c r="AK4">
        <v>0</v>
      </c>
      <c r="AL4">
        <v>0</v>
      </c>
      <c r="AM4">
        <v>0</v>
      </c>
    </row>
    <row r="5" spans="1:39" ht="12.75">
      <c r="A5">
        <v>1</v>
      </c>
      <c r="B5" s="20">
        <f>DATE(Jahr,7,$A5)</f>
        <v>42552</v>
      </c>
      <c r="C5" s="10">
        <f>WEEKDAY(B5)</f>
        <v>6</v>
      </c>
      <c r="D5" s="11"/>
      <c r="E5" s="9">
        <f>DATE(Jahr,8,$A5)</f>
        <v>42583</v>
      </c>
      <c r="F5" s="10">
        <f>WEEKDAY(E5)</f>
        <v>2</v>
      </c>
      <c r="G5" s="11"/>
      <c r="H5" s="9">
        <f>DATE(Jahr,9,$A5)</f>
        <v>42614</v>
      </c>
      <c r="I5" s="10">
        <f>WEEKDAY(H5)</f>
        <v>5</v>
      </c>
      <c r="J5" s="11"/>
      <c r="K5" s="25">
        <f>DATE(Jahr,10,$A5)</f>
        <v>42644</v>
      </c>
      <c r="L5" s="23">
        <f>WEEKDAY(K5)</f>
        <v>7</v>
      </c>
      <c r="M5" s="11"/>
      <c r="N5" s="9">
        <f>DATE(Jahr,11,$A5)</f>
        <v>42675</v>
      </c>
      <c r="O5" s="10">
        <f>WEEKDAY(N5)</f>
        <v>3</v>
      </c>
      <c r="P5" s="11"/>
      <c r="Q5" s="9">
        <f>DATE(Jahr,12,$A5)</f>
        <v>42705</v>
      </c>
      <c r="R5" s="10">
        <f>WEEKDAY(Q5)</f>
        <v>5</v>
      </c>
      <c r="S5" s="12"/>
      <c r="V5" s="28">
        <f>DATE(Jahr,11,1)</f>
        <v>42675</v>
      </c>
      <c r="W5" t="s">
        <v>25</v>
      </c>
      <c r="X5">
        <v>1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1</v>
      </c>
      <c r="AI5">
        <v>1</v>
      </c>
      <c r="AJ5">
        <v>0</v>
      </c>
      <c r="AK5">
        <v>0</v>
      </c>
      <c r="AL5">
        <v>0</v>
      </c>
      <c r="AM5">
        <v>0</v>
      </c>
    </row>
    <row r="6" spans="1:39" ht="12.75">
      <c r="A6">
        <v>2</v>
      </c>
      <c r="B6" s="22">
        <f aca="true" t="shared" si="0" ref="B6:B35">DATE(Jahr,7,$A6)</f>
        <v>42553</v>
      </c>
      <c r="C6" s="23">
        <f aca="true" t="shared" si="1" ref="C6:C35">WEEKDAY(B6)</f>
        <v>7</v>
      </c>
      <c r="D6" s="11"/>
      <c r="E6" s="9">
        <f aca="true" t="shared" si="2" ref="E6:E35">DATE(Jahr,8,$A6)</f>
        <v>42584</v>
      </c>
      <c r="F6" s="10">
        <f aca="true" t="shared" si="3" ref="F6:F35">WEEKDAY(E6)</f>
        <v>3</v>
      </c>
      <c r="G6" s="11"/>
      <c r="H6" s="9">
        <f aca="true" t="shared" si="4" ref="H6:H34">DATE(Jahr,9,$A6)</f>
        <v>42615</v>
      </c>
      <c r="I6" s="10">
        <f aca="true" t="shared" si="5" ref="I6:I34">WEEKDAY(H6)</f>
        <v>6</v>
      </c>
      <c r="J6" s="11"/>
      <c r="K6" s="7">
        <f aca="true" t="shared" si="6" ref="K6:K35">DATE(Jahr,10,$A6)</f>
        <v>42645</v>
      </c>
      <c r="L6" s="8">
        <f aca="true" t="shared" si="7" ref="L6:L35">WEEKDAY(K6)</f>
        <v>1</v>
      </c>
      <c r="M6" s="18"/>
      <c r="N6" s="9">
        <f aca="true" t="shared" si="8" ref="N6:N34">DATE(Jahr,11,$A6)</f>
        <v>42676</v>
      </c>
      <c r="O6" s="10">
        <f aca="true" t="shared" si="9" ref="O6:O34">WEEKDAY(N6)</f>
        <v>4</v>
      </c>
      <c r="P6" s="11"/>
      <c r="Q6" s="9">
        <f aca="true" t="shared" si="10" ref="Q6:Q35">DATE(Jahr,12,$A6)</f>
        <v>42706</v>
      </c>
      <c r="R6" s="10">
        <f aca="true" t="shared" si="11" ref="R6:R35">WEEKDAY(Q6)</f>
        <v>6</v>
      </c>
      <c r="S6" s="12"/>
      <c r="V6" s="28">
        <f>DATE(Jahr,12,25)</f>
        <v>42729</v>
      </c>
      <c r="W6" t="s">
        <v>13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</row>
    <row r="7" spans="1:39" ht="12.75">
      <c r="A7">
        <v>3</v>
      </c>
      <c r="B7" s="21">
        <f t="shared" si="0"/>
        <v>42554</v>
      </c>
      <c r="C7" s="8">
        <f t="shared" si="1"/>
        <v>1</v>
      </c>
      <c r="D7" s="18"/>
      <c r="E7" s="9">
        <f t="shared" si="2"/>
        <v>42585</v>
      </c>
      <c r="F7" s="10">
        <f t="shared" si="3"/>
        <v>4</v>
      </c>
      <c r="G7" s="11"/>
      <c r="H7" s="25">
        <f t="shared" si="4"/>
        <v>42616</v>
      </c>
      <c r="I7" s="23">
        <f t="shared" si="5"/>
        <v>7</v>
      </c>
      <c r="J7" s="11"/>
      <c r="K7" s="7">
        <f t="shared" si="6"/>
        <v>42646</v>
      </c>
      <c r="L7" s="8">
        <f t="shared" si="7"/>
        <v>2</v>
      </c>
      <c r="M7" s="18" t="s">
        <v>12</v>
      </c>
      <c r="N7" s="9">
        <f t="shared" si="8"/>
        <v>42677</v>
      </c>
      <c r="O7" s="10">
        <f t="shared" si="9"/>
        <v>5</v>
      </c>
      <c r="P7" s="11"/>
      <c r="Q7" s="25">
        <f t="shared" si="10"/>
        <v>42707</v>
      </c>
      <c r="R7" s="23">
        <f t="shared" si="11"/>
        <v>7</v>
      </c>
      <c r="S7" s="12"/>
      <c r="V7" s="28">
        <f>DATE(Jahr,12,26)</f>
        <v>42730</v>
      </c>
      <c r="W7" t="s">
        <v>13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</row>
    <row r="8" spans="1:39" ht="12.75">
      <c r="A8">
        <v>4</v>
      </c>
      <c r="B8" s="20">
        <f t="shared" si="0"/>
        <v>42555</v>
      </c>
      <c r="C8" s="10">
        <f t="shared" si="1"/>
        <v>2</v>
      </c>
      <c r="D8" s="11"/>
      <c r="E8" s="9">
        <f t="shared" si="2"/>
        <v>42586</v>
      </c>
      <c r="F8" s="10">
        <f t="shared" si="3"/>
        <v>5</v>
      </c>
      <c r="G8" s="11"/>
      <c r="H8" s="7">
        <f t="shared" si="4"/>
        <v>42617</v>
      </c>
      <c r="I8" s="8">
        <f t="shared" si="5"/>
        <v>1</v>
      </c>
      <c r="J8" s="18"/>
      <c r="K8" s="9">
        <f t="shared" si="6"/>
        <v>42647</v>
      </c>
      <c r="L8" s="10">
        <f t="shared" si="7"/>
        <v>3</v>
      </c>
      <c r="M8" s="11"/>
      <c r="N8" s="9">
        <f t="shared" si="8"/>
        <v>42678</v>
      </c>
      <c r="O8" s="10">
        <f t="shared" si="9"/>
        <v>6</v>
      </c>
      <c r="P8" s="11"/>
      <c r="Q8" s="7">
        <f t="shared" si="10"/>
        <v>42708</v>
      </c>
      <c r="R8" s="8">
        <f t="shared" si="11"/>
        <v>1</v>
      </c>
      <c r="S8" s="19"/>
      <c r="V8" s="28">
        <f>DATE(Jahr,10,3)</f>
        <v>42646</v>
      </c>
      <c r="W8" t="s">
        <v>12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</row>
    <row r="9" spans="1:39" ht="12.75">
      <c r="A9">
        <v>5</v>
      </c>
      <c r="B9" s="20">
        <f t="shared" si="0"/>
        <v>42556</v>
      </c>
      <c r="C9" s="10">
        <f t="shared" si="1"/>
        <v>3</v>
      </c>
      <c r="D9" s="11"/>
      <c r="E9" s="9">
        <f t="shared" si="2"/>
        <v>42587</v>
      </c>
      <c r="F9" s="10">
        <f t="shared" si="3"/>
        <v>6</v>
      </c>
      <c r="G9" s="11"/>
      <c r="H9" s="9">
        <f t="shared" si="4"/>
        <v>42618</v>
      </c>
      <c r="I9" s="10">
        <f t="shared" si="5"/>
        <v>2</v>
      </c>
      <c r="J9" s="11"/>
      <c r="K9" s="9">
        <f t="shared" si="6"/>
        <v>42648</v>
      </c>
      <c r="L9" s="10">
        <f t="shared" si="7"/>
        <v>4</v>
      </c>
      <c r="M9" s="11"/>
      <c r="N9" s="25">
        <f t="shared" si="8"/>
        <v>42679</v>
      </c>
      <c r="O9" s="23">
        <f t="shared" si="9"/>
        <v>7</v>
      </c>
      <c r="P9" s="11"/>
      <c r="Q9" s="9">
        <f t="shared" si="10"/>
        <v>42709</v>
      </c>
      <c r="R9" s="10">
        <f t="shared" si="11"/>
        <v>2</v>
      </c>
      <c r="S9" s="12"/>
      <c r="V9" s="28">
        <f>DATE(Jahr,10,31)</f>
        <v>42674</v>
      </c>
      <c r="W9" t="s">
        <v>20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0</v>
      </c>
      <c r="AJ9">
        <v>1</v>
      </c>
      <c r="AK9">
        <v>1</v>
      </c>
      <c r="AL9">
        <v>0</v>
      </c>
      <c r="AM9">
        <v>1</v>
      </c>
    </row>
    <row r="10" spans="1:39" ht="12.75">
      <c r="A10">
        <v>6</v>
      </c>
      <c r="B10" s="20">
        <f t="shared" si="0"/>
        <v>42557</v>
      </c>
      <c r="C10" s="10">
        <f t="shared" si="1"/>
        <v>4</v>
      </c>
      <c r="D10" s="11"/>
      <c r="E10" s="25">
        <f t="shared" si="2"/>
        <v>42588</v>
      </c>
      <c r="F10" s="23">
        <f t="shared" si="3"/>
        <v>7</v>
      </c>
      <c r="G10" s="11"/>
      <c r="H10" s="9">
        <f t="shared" si="4"/>
        <v>42619</v>
      </c>
      <c r="I10" s="10">
        <f t="shared" si="5"/>
        <v>3</v>
      </c>
      <c r="J10" s="11"/>
      <c r="K10" s="9">
        <f t="shared" si="6"/>
        <v>42649</v>
      </c>
      <c r="L10" s="10">
        <f t="shared" si="7"/>
        <v>5</v>
      </c>
      <c r="M10" s="11"/>
      <c r="N10" s="7">
        <f t="shared" si="8"/>
        <v>42680</v>
      </c>
      <c r="O10" s="8">
        <f t="shared" si="9"/>
        <v>1</v>
      </c>
      <c r="P10" s="18"/>
      <c r="Q10" s="9">
        <f t="shared" si="10"/>
        <v>42710</v>
      </c>
      <c r="R10" s="10">
        <f t="shared" si="11"/>
        <v>3</v>
      </c>
      <c r="S10" s="12"/>
      <c r="V10" s="28">
        <f>DATE(Jahr,11,23-WEEKDAY(DATE(Jahr,12,24),1))</f>
        <v>42690</v>
      </c>
      <c r="W10" t="s">
        <v>21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0</v>
      </c>
      <c r="AL10">
        <v>0</v>
      </c>
      <c r="AM10">
        <v>0</v>
      </c>
    </row>
    <row r="11" spans="1:19" ht="12.75">
      <c r="A11">
        <v>7</v>
      </c>
      <c r="B11" s="20">
        <f t="shared" si="0"/>
        <v>42558</v>
      </c>
      <c r="C11" s="10">
        <f t="shared" si="1"/>
        <v>5</v>
      </c>
      <c r="D11" s="11"/>
      <c r="E11" s="7">
        <f t="shared" si="2"/>
        <v>42589</v>
      </c>
      <c r="F11" s="8">
        <f t="shared" si="3"/>
        <v>1</v>
      </c>
      <c r="G11" s="18"/>
      <c r="H11" s="9">
        <f t="shared" si="4"/>
        <v>42620</v>
      </c>
      <c r="I11" s="10">
        <f t="shared" si="5"/>
        <v>4</v>
      </c>
      <c r="J11" s="11"/>
      <c r="K11" s="9">
        <f t="shared" si="6"/>
        <v>42650</v>
      </c>
      <c r="L11" s="10">
        <f t="shared" si="7"/>
        <v>6</v>
      </c>
      <c r="M11" s="11"/>
      <c r="N11" s="9">
        <f t="shared" si="8"/>
        <v>42681</v>
      </c>
      <c r="O11" s="10">
        <f t="shared" si="9"/>
        <v>2</v>
      </c>
      <c r="P11" s="11"/>
      <c r="Q11" s="9">
        <f t="shared" si="10"/>
        <v>42711</v>
      </c>
      <c r="R11" s="10">
        <f t="shared" si="11"/>
        <v>4</v>
      </c>
      <c r="S11" s="12"/>
    </row>
    <row r="12" spans="1:22" ht="12.75">
      <c r="A12">
        <v>8</v>
      </c>
      <c r="B12" s="20">
        <f t="shared" si="0"/>
        <v>42559</v>
      </c>
      <c r="C12" s="10">
        <f t="shared" si="1"/>
        <v>6</v>
      </c>
      <c r="D12" s="11"/>
      <c r="E12" s="9">
        <f t="shared" si="2"/>
        <v>42590</v>
      </c>
      <c r="F12" s="10">
        <f t="shared" si="3"/>
        <v>2</v>
      </c>
      <c r="G12" s="11"/>
      <c r="H12" s="9">
        <f t="shared" si="4"/>
        <v>42621</v>
      </c>
      <c r="I12" s="10">
        <f t="shared" si="5"/>
        <v>5</v>
      </c>
      <c r="J12" s="11"/>
      <c r="K12" s="25">
        <f t="shared" si="6"/>
        <v>42651</v>
      </c>
      <c r="L12" s="23">
        <f t="shared" si="7"/>
        <v>7</v>
      </c>
      <c r="M12" s="11"/>
      <c r="N12" s="9">
        <f t="shared" si="8"/>
        <v>42682</v>
      </c>
      <c r="O12" s="10">
        <f t="shared" si="9"/>
        <v>3</v>
      </c>
      <c r="P12" s="11"/>
      <c r="Q12" s="9">
        <f t="shared" si="10"/>
        <v>42712</v>
      </c>
      <c r="R12" s="10">
        <f t="shared" si="11"/>
        <v>5</v>
      </c>
      <c r="S12" s="12"/>
      <c r="V12" s="6"/>
    </row>
    <row r="13" spans="1:22" ht="12.75">
      <c r="A13">
        <v>9</v>
      </c>
      <c r="B13" s="22">
        <f t="shared" si="0"/>
        <v>42560</v>
      </c>
      <c r="C13" s="23">
        <f t="shared" si="1"/>
        <v>7</v>
      </c>
      <c r="D13" s="11"/>
      <c r="E13" s="9">
        <f t="shared" si="2"/>
        <v>42591</v>
      </c>
      <c r="F13" s="10">
        <f t="shared" si="3"/>
        <v>3</v>
      </c>
      <c r="G13" s="11"/>
      <c r="H13" s="9">
        <f t="shared" si="4"/>
        <v>42622</v>
      </c>
      <c r="I13" s="10">
        <f t="shared" si="5"/>
        <v>6</v>
      </c>
      <c r="J13" s="11"/>
      <c r="K13" s="7">
        <f t="shared" si="6"/>
        <v>42652</v>
      </c>
      <c r="L13" s="8">
        <f t="shared" si="7"/>
        <v>1</v>
      </c>
      <c r="M13" s="18"/>
      <c r="N13" s="9">
        <f t="shared" si="8"/>
        <v>42683</v>
      </c>
      <c r="O13" s="10">
        <f t="shared" si="9"/>
        <v>4</v>
      </c>
      <c r="P13" s="11"/>
      <c r="Q13" s="9">
        <f t="shared" si="10"/>
        <v>42713</v>
      </c>
      <c r="R13" s="10">
        <f t="shared" si="11"/>
        <v>6</v>
      </c>
      <c r="S13" s="12"/>
      <c r="V13" s="6"/>
    </row>
    <row r="14" spans="1:19" ht="12.75">
      <c r="A14">
        <v>10</v>
      </c>
      <c r="B14" s="21">
        <f t="shared" si="0"/>
        <v>42561</v>
      </c>
      <c r="C14" s="8">
        <f t="shared" si="1"/>
        <v>1</v>
      </c>
      <c r="D14" s="18"/>
      <c r="E14" s="9">
        <f t="shared" si="2"/>
        <v>42592</v>
      </c>
      <c r="F14" s="10">
        <f t="shared" si="3"/>
        <v>4</v>
      </c>
      <c r="G14" s="11"/>
      <c r="H14" s="25">
        <f t="shared" si="4"/>
        <v>42623</v>
      </c>
      <c r="I14" s="23">
        <f t="shared" si="5"/>
        <v>7</v>
      </c>
      <c r="J14" s="11"/>
      <c r="K14" s="9">
        <f t="shared" si="6"/>
        <v>42653</v>
      </c>
      <c r="L14" s="10">
        <f t="shared" si="7"/>
        <v>2</v>
      </c>
      <c r="M14" s="11"/>
      <c r="N14" s="9">
        <f t="shared" si="8"/>
        <v>42684</v>
      </c>
      <c r="O14" s="10">
        <f t="shared" si="9"/>
        <v>5</v>
      </c>
      <c r="P14" s="11"/>
      <c r="Q14" s="25">
        <f t="shared" si="10"/>
        <v>42714</v>
      </c>
      <c r="R14" s="23">
        <f t="shared" si="11"/>
        <v>7</v>
      </c>
      <c r="S14" s="12"/>
    </row>
    <row r="15" spans="1:19" ht="12.75">
      <c r="A15">
        <v>11</v>
      </c>
      <c r="B15" s="20">
        <f t="shared" si="0"/>
        <v>42562</v>
      </c>
      <c r="C15" s="10">
        <f t="shared" si="1"/>
        <v>2</v>
      </c>
      <c r="D15" s="11"/>
      <c r="E15" s="9">
        <f t="shared" si="2"/>
        <v>42593</v>
      </c>
      <c r="F15" s="10">
        <f t="shared" si="3"/>
        <v>5</v>
      </c>
      <c r="G15" s="11"/>
      <c r="H15" s="7">
        <f t="shared" si="4"/>
        <v>42624</v>
      </c>
      <c r="I15" s="8">
        <f t="shared" si="5"/>
        <v>1</v>
      </c>
      <c r="J15" s="18"/>
      <c r="K15" s="9">
        <f t="shared" si="6"/>
        <v>42654</v>
      </c>
      <c r="L15" s="10">
        <f t="shared" si="7"/>
        <v>3</v>
      </c>
      <c r="M15" s="11"/>
      <c r="N15" s="9">
        <f t="shared" si="8"/>
        <v>42685</v>
      </c>
      <c r="O15" s="10">
        <f t="shared" si="9"/>
        <v>6</v>
      </c>
      <c r="P15" s="11"/>
      <c r="Q15" s="7">
        <f t="shared" si="10"/>
        <v>42715</v>
      </c>
      <c r="R15" s="8">
        <f t="shared" si="11"/>
        <v>1</v>
      </c>
      <c r="S15" s="19"/>
    </row>
    <row r="16" spans="1:19" ht="12.75">
      <c r="A16">
        <v>12</v>
      </c>
      <c r="B16" s="20">
        <f t="shared" si="0"/>
        <v>42563</v>
      </c>
      <c r="C16" s="10">
        <f t="shared" si="1"/>
        <v>3</v>
      </c>
      <c r="D16" s="11"/>
      <c r="E16" s="9">
        <f t="shared" si="2"/>
        <v>42594</v>
      </c>
      <c r="F16" s="10">
        <f t="shared" si="3"/>
        <v>6</v>
      </c>
      <c r="G16" s="11"/>
      <c r="H16" s="9">
        <f t="shared" si="4"/>
        <v>42625</v>
      </c>
      <c r="I16" s="10">
        <f t="shared" si="5"/>
        <v>2</v>
      </c>
      <c r="J16" s="11"/>
      <c r="K16" s="9">
        <f t="shared" si="6"/>
        <v>42655</v>
      </c>
      <c r="L16" s="10">
        <f t="shared" si="7"/>
        <v>4</v>
      </c>
      <c r="M16" s="11"/>
      <c r="N16" s="25">
        <f t="shared" si="8"/>
        <v>42686</v>
      </c>
      <c r="O16" s="23">
        <f t="shared" si="9"/>
        <v>7</v>
      </c>
      <c r="P16" s="11"/>
      <c r="Q16" s="9">
        <f t="shared" si="10"/>
        <v>42716</v>
      </c>
      <c r="R16" s="10">
        <f t="shared" si="11"/>
        <v>2</v>
      </c>
      <c r="S16" s="12"/>
    </row>
    <row r="17" spans="1:19" ht="12.75">
      <c r="A17">
        <v>13</v>
      </c>
      <c r="B17" s="20">
        <f t="shared" si="0"/>
        <v>42564</v>
      </c>
      <c r="C17" s="10">
        <f t="shared" si="1"/>
        <v>4</v>
      </c>
      <c r="D17" s="11"/>
      <c r="E17" s="25">
        <f t="shared" si="2"/>
        <v>42595</v>
      </c>
      <c r="F17" s="23">
        <f t="shared" si="3"/>
        <v>7</v>
      </c>
      <c r="G17" s="11"/>
      <c r="H17" s="9">
        <f t="shared" si="4"/>
        <v>42626</v>
      </c>
      <c r="I17" s="10">
        <f t="shared" si="5"/>
        <v>3</v>
      </c>
      <c r="J17" s="11"/>
      <c r="K17" s="9">
        <f t="shared" si="6"/>
        <v>42656</v>
      </c>
      <c r="L17" s="10">
        <f t="shared" si="7"/>
        <v>5</v>
      </c>
      <c r="M17" s="11"/>
      <c r="N17" s="7">
        <f t="shared" si="8"/>
        <v>42687</v>
      </c>
      <c r="O17" s="8">
        <f t="shared" si="9"/>
        <v>1</v>
      </c>
      <c r="P17" s="18"/>
      <c r="Q17" s="9">
        <f t="shared" si="10"/>
        <v>42717</v>
      </c>
      <c r="R17" s="10">
        <f t="shared" si="11"/>
        <v>3</v>
      </c>
      <c r="S17" s="12"/>
    </row>
    <row r="18" spans="1:19" ht="12.75">
      <c r="A18">
        <v>14</v>
      </c>
      <c r="B18" s="20">
        <f t="shared" si="0"/>
        <v>42565</v>
      </c>
      <c r="C18" s="10">
        <f t="shared" si="1"/>
        <v>5</v>
      </c>
      <c r="D18" s="11"/>
      <c r="E18" s="7">
        <f t="shared" si="2"/>
        <v>42596</v>
      </c>
      <c r="F18" s="8">
        <f t="shared" si="3"/>
        <v>1</v>
      </c>
      <c r="G18" s="18"/>
      <c r="H18" s="9">
        <f t="shared" si="4"/>
        <v>42627</v>
      </c>
      <c r="I18" s="10">
        <f t="shared" si="5"/>
        <v>4</v>
      </c>
      <c r="J18" s="11"/>
      <c r="K18" s="9">
        <f t="shared" si="6"/>
        <v>42657</v>
      </c>
      <c r="L18" s="10">
        <f t="shared" si="7"/>
        <v>6</v>
      </c>
      <c r="M18" s="11"/>
      <c r="N18" s="9">
        <f t="shared" si="8"/>
        <v>42688</v>
      </c>
      <c r="O18" s="10">
        <f t="shared" si="9"/>
        <v>2</v>
      </c>
      <c r="P18" s="11"/>
      <c r="Q18" s="9">
        <f t="shared" si="10"/>
        <v>42718</v>
      </c>
      <c r="R18" s="10">
        <f t="shared" si="11"/>
        <v>4</v>
      </c>
      <c r="S18" s="12"/>
    </row>
    <row r="19" spans="1:19" ht="12.75">
      <c r="A19">
        <v>15</v>
      </c>
      <c r="B19" s="20">
        <f t="shared" si="0"/>
        <v>42566</v>
      </c>
      <c r="C19" s="10">
        <f t="shared" si="1"/>
        <v>6</v>
      </c>
      <c r="D19" s="11"/>
      <c r="E19" s="9">
        <f t="shared" si="2"/>
        <v>42597</v>
      </c>
      <c r="F19" s="10">
        <f t="shared" si="3"/>
        <v>2</v>
      </c>
      <c r="G19" s="11"/>
      <c r="H19" s="9">
        <f t="shared" si="4"/>
        <v>42628</v>
      </c>
      <c r="I19" s="10">
        <f t="shared" si="5"/>
        <v>5</v>
      </c>
      <c r="J19" s="11"/>
      <c r="K19" s="25">
        <f t="shared" si="6"/>
        <v>42658</v>
      </c>
      <c r="L19" s="23">
        <f t="shared" si="7"/>
        <v>7</v>
      </c>
      <c r="M19" s="11"/>
      <c r="N19" s="9">
        <f t="shared" si="8"/>
        <v>42689</v>
      </c>
      <c r="O19" s="10">
        <f t="shared" si="9"/>
        <v>3</v>
      </c>
      <c r="P19" s="11"/>
      <c r="Q19" s="9">
        <f t="shared" si="10"/>
        <v>42719</v>
      </c>
      <c r="R19" s="10">
        <f t="shared" si="11"/>
        <v>5</v>
      </c>
      <c r="S19" s="12"/>
    </row>
    <row r="20" spans="1:19" ht="12.75">
      <c r="A20">
        <v>16</v>
      </c>
      <c r="B20" s="22">
        <f t="shared" si="0"/>
        <v>42567</v>
      </c>
      <c r="C20" s="23">
        <f t="shared" si="1"/>
        <v>7</v>
      </c>
      <c r="D20" s="11"/>
      <c r="E20" s="9">
        <f t="shared" si="2"/>
        <v>42598</v>
      </c>
      <c r="F20" s="10">
        <f t="shared" si="3"/>
        <v>3</v>
      </c>
      <c r="G20" s="11"/>
      <c r="H20" s="9">
        <f t="shared" si="4"/>
        <v>42629</v>
      </c>
      <c r="I20" s="10">
        <f t="shared" si="5"/>
        <v>6</v>
      </c>
      <c r="J20" s="11"/>
      <c r="K20" s="7">
        <f t="shared" si="6"/>
        <v>42659</v>
      </c>
      <c r="L20" s="8">
        <f t="shared" si="7"/>
        <v>1</v>
      </c>
      <c r="M20" s="18"/>
      <c r="N20" s="7">
        <f t="shared" si="8"/>
        <v>42690</v>
      </c>
      <c r="O20" s="8">
        <f t="shared" si="9"/>
        <v>4</v>
      </c>
      <c r="P20" s="18" t="s">
        <v>21</v>
      </c>
      <c r="Q20" s="9">
        <f t="shared" si="10"/>
        <v>42720</v>
      </c>
      <c r="R20" s="10">
        <f t="shared" si="11"/>
        <v>6</v>
      </c>
      <c r="S20" s="12"/>
    </row>
    <row r="21" spans="1:19" ht="12.75">
      <c r="A21">
        <v>17</v>
      </c>
      <c r="B21" s="21">
        <f t="shared" si="0"/>
        <v>42568</v>
      </c>
      <c r="C21" s="8">
        <f t="shared" si="1"/>
        <v>1</v>
      </c>
      <c r="D21" s="18"/>
      <c r="E21" s="9">
        <f t="shared" si="2"/>
        <v>42599</v>
      </c>
      <c r="F21" s="10">
        <f t="shared" si="3"/>
        <v>4</v>
      </c>
      <c r="G21" s="11"/>
      <c r="H21" s="25">
        <f t="shared" si="4"/>
        <v>42630</v>
      </c>
      <c r="I21" s="23">
        <f t="shared" si="5"/>
        <v>7</v>
      </c>
      <c r="J21" s="11"/>
      <c r="K21" s="9">
        <f t="shared" si="6"/>
        <v>42660</v>
      </c>
      <c r="L21" s="10">
        <f t="shared" si="7"/>
        <v>2</v>
      </c>
      <c r="M21" s="11"/>
      <c r="N21" s="9">
        <f t="shared" si="8"/>
        <v>42691</v>
      </c>
      <c r="O21" s="10">
        <f t="shared" si="9"/>
        <v>5</v>
      </c>
      <c r="P21" s="11"/>
      <c r="Q21" s="25">
        <f t="shared" si="10"/>
        <v>42721</v>
      </c>
      <c r="R21" s="23">
        <f t="shared" si="11"/>
        <v>7</v>
      </c>
      <c r="S21" s="12"/>
    </row>
    <row r="22" spans="1:19" ht="12.75">
      <c r="A22">
        <v>18</v>
      </c>
      <c r="B22" s="20">
        <f t="shared" si="0"/>
        <v>42569</v>
      </c>
      <c r="C22" s="10">
        <f t="shared" si="1"/>
        <v>2</v>
      </c>
      <c r="D22" s="11"/>
      <c r="E22" s="9">
        <f t="shared" si="2"/>
        <v>42600</v>
      </c>
      <c r="F22" s="10">
        <f t="shared" si="3"/>
        <v>5</v>
      </c>
      <c r="G22" s="11"/>
      <c r="H22" s="7">
        <f t="shared" si="4"/>
        <v>42631</v>
      </c>
      <c r="I22" s="8">
        <f t="shared" si="5"/>
        <v>1</v>
      </c>
      <c r="J22" s="18"/>
      <c r="K22" s="9">
        <f t="shared" si="6"/>
        <v>42661</v>
      </c>
      <c r="L22" s="10">
        <f t="shared" si="7"/>
        <v>3</v>
      </c>
      <c r="M22" s="11"/>
      <c r="N22" s="9">
        <f t="shared" si="8"/>
        <v>42692</v>
      </c>
      <c r="O22" s="10">
        <f t="shared" si="9"/>
        <v>6</v>
      </c>
      <c r="P22" s="11"/>
      <c r="Q22" s="7">
        <f t="shared" si="10"/>
        <v>42722</v>
      </c>
      <c r="R22" s="8">
        <f t="shared" si="11"/>
        <v>1</v>
      </c>
      <c r="S22" s="19"/>
    </row>
    <row r="23" spans="1:19" ht="12.75">
      <c r="A23">
        <v>19</v>
      </c>
      <c r="B23" s="20">
        <f t="shared" si="0"/>
        <v>42570</v>
      </c>
      <c r="C23" s="10">
        <f t="shared" si="1"/>
        <v>3</v>
      </c>
      <c r="D23" s="11"/>
      <c r="E23" s="9">
        <f t="shared" si="2"/>
        <v>42601</v>
      </c>
      <c r="F23" s="10">
        <f t="shared" si="3"/>
        <v>6</v>
      </c>
      <c r="G23" s="11"/>
      <c r="H23" s="9">
        <f t="shared" si="4"/>
        <v>42632</v>
      </c>
      <c r="I23" s="10">
        <f t="shared" si="5"/>
        <v>2</v>
      </c>
      <c r="J23" s="11"/>
      <c r="K23" s="9">
        <f t="shared" si="6"/>
        <v>42662</v>
      </c>
      <c r="L23" s="10">
        <f t="shared" si="7"/>
        <v>4</v>
      </c>
      <c r="M23" s="11"/>
      <c r="N23" s="25">
        <f t="shared" si="8"/>
        <v>42693</v>
      </c>
      <c r="O23" s="23">
        <f t="shared" si="9"/>
        <v>7</v>
      </c>
      <c r="P23" s="11"/>
      <c r="Q23" s="9">
        <f t="shared" si="10"/>
        <v>42723</v>
      </c>
      <c r="R23" s="10">
        <f t="shared" si="11"/>
        <v>2</v>
      </c>
      <c r="S23" s="12"/>
    </row>
    <row r="24" spans="1:19" ht="12.75">
      <c r="A24">
        <v>20</v>
      </c>
      <c r="B24" s="20">
        <f t="shared" si="0"/>
        <v>42571</v>
      </c>
      <c r="C24" s="10">
        <f t="shared" si="1"/>
        <v>4</v>
      </c>
      <c r="D24" s="11"/>
      <c r="E24" s="25">
        <f t="shared" si="2"/>
        <v>42602</v>
      </c>
      <c r="F24" s="23">
        <f t="shared" si="3"/>
        <v>7</v>
      </c>
      <c r="G24" s="11"/>
      <c r="H24" s="9">
        <f t="shared" si="4"/>
        <v>42633</v>
      </c>
      <c r="I24" s="10">
        <f t="shared" si="5"/>
        <v>3</v>
      </c>
      <c r="J24" s="11"/>
      <c r="K24" s="9">
        <f t="shared" si="6"/>
        <v>42663</v>
      </c>
      <c r="L24" s="10">
        <f t="shared" si="7"/>
        <v>5</v>
      </c>
      <c r="M24" s="11"/>
      <c r="N24" s="7">
        <f t="shared" si="8"/>
        <v>42694</v>
      </c>
      <c r="O24" s="8">
        <f t="shared" si="9"/>
        <v>1</v>
      </c>
      <c r="P24" s="18"/>
      <c r="Q24" s="9">
        <f t="shared" si="10"/>
        <v>42724</v>
      </c>
      <c r="R24" s="10">
        <f t="shared" si="11"/>
        <v>3</v>
      </c>
      <c r="S24" s="12"/>
    </row>
    <row r="25" spans="1:19" ht="12.75">
      <c r="A25">
        <v>21</v>
      </c>
      <c r="B25" s="20">
        <f t="shared" si="0"/>
        <v>42572</v>
      </c>
      <c r="C25" s="10">
        <f t="shared" si="1"/>
        <v>5</v>
      </c>
      <c r="D25" s="11"/>
      <c r="E25" s="7">
        <f t="shared" si="2"/>
        <v>42603</v>
      </c>
      <c r="F25" s="8">
        <f t="shared" si="3"/>
        <v>1</v>
      </c>
      <c r="G25" s="18"/>
      <c r="H25" s="9">
        <f t="shared" si="4"/>
        <v>42634</v>
      </c>
      <c r="I25" s="10">
        <f t="shared" si="5"/>
        <v>4</v>
      </c>
      <c r="J25" s="11"/>
      <c r="K25" s="9">
        <f t="shared" si="6"/>
        <v>42664</v>
      </c>
      <c r="L25" s="10">
        <f t="shared" si="7"/>
        <v>6</v>
      </c>
      <c r="M25" s="11"/>
      <c r="N25" s="9">
        <f t="shared" si="8"/>
        <v>42695</v>
      </c>
      <c r="O25" s="10">
        <f t="shared" si="9"/>
        <v>2</v>
      </c>
      <c r="P25" s="11"/>
      <c r="Q25" s="9">
        <f t="shared" si="10"/>
        <v>42725</v>
      </c>
      <c r="R25" s="10">
        <f t="shared" si="11"/>
        <v>4</v>
      </c>
      <c r="S25" s="12"/>
    </row>
    <row r="26" spans="1:19" ht="12.75">
      <c r="A26">
        <v>22</v>
      </c>
      <c r="B26" s="20">
        <f t="shared" si="0"/>
        <v>42573</v>
      </c>
      <c r="C26" s="10">
        <f t="shared" si="1"/>
        <v>6</v>
      </c>
      <c r="D26" s="11"/>
      <c r="E26" s="9">
        <f t="shared" si="2"/>
        <v>42604</v>
      </c>
      <c r="F26" s="10">
        <f t="shared" si="3"/>
        <v>2</v>
      </c>
      <c r="G26" s="11"/>
      <c r="H26" s="9">
        <f t="shared" si="4"/>
        <v>42635</v>
      </c>
      <c r="I26" s="10">
        <f t="shared" si="5"/>
        <v>5</v>
      </c>
      <c r="J26" s="11"/>
      <c r="K26" s="25">
        <f t="shared" si="6"/>
        <v>42665</v>
      </c>
      <c r="L26" s="23">
        <f t="shared" si="7"/>
        <v>7</v>
      </c>
      <c r="M26" s="11"/>
      <c r="N26" s="9">
        <f t="shared" si="8"/>
        <v>42696</v>
      </c>
      <c r="O26" s="10">
        <f t="shared" si="9"/>
        <v>3</v>
      </c>
      <c r="P26" s="11"/>
      <c r="Q26" s="9">
        <f t="shared" si="10"/>
        <v>42726</v>
      </c>
      <c r="R26" s="10">
        <f t="shared" si="11"/>
        <v>5</v>
      </c>
      <c r="S26" s="12"/>
    </row>
    <row r="27" spans="1:19" ht="12.75">
      <c r="A27">
        <v>23</v>
      </c>
      <c r="B27" s="22">
        <f t="shared" si="0"/>
        <v>42574</v>
      </c>
      <c r="C27" s="23">
        <f t="shared" si="1"/>
        <v>7</v>
      </c>
      <c r="D27" s="11"/>
      <c r="E27" s="9">
        <f t="shared" si="2"/>
        <v>42605</v>
      </c>
      <c r="F27" s="10">
        <f t="shared" si="3"/>
        <v>3</v>
      </c>
      <c r="G27" s="11"/>
      <c r="H27" s="9">
        <f t="shared" si="4"/>
        <v>42636</v>
      </c>
      <c r="I27" s="10">
        <f t="shared" si="5"/>
        <v>6</v>
      </c>
      <c r="J27" s="11"/>
      <c r="K27" s="7">
        <f t="shared" si="6"/>
        <v>42666</v>
      </c>
      <c r="L27" s="8">
        <f t="shared" si="7"/>
        <v>1</v>
      </c>
      <c r="M27" s="18"/>
      <c r="N27" s="9">
        <f t="shared" si="8"/>
        <v>42697</v>
      </c>
      <c r="O27" s="10">
        <f t="shared" si="9"/>
        <v>4</v>
      </c>
      <c r="P27" s="11"/>
      <c r="Q27" s="9">
        <f t="shared" si="10"/>
        <v>42727</v>
      </c>
      <c r="R27" s="10">
        <f t="shared" si="11"/>
        <v>6</v>
      </c>
      <c r="S27" s="12"/>
    </row>
    <row r="28" spans="1:19" ht="12.75">
      <c r="A28">
        <v>24</v>
      </c>
      <c r="B28" s="21">
        <f t="shared" si="0"/>
        <v>42575</v>
      </c>
      <c r="C28" s="8">
        <f t="shared" si="1"/>
        <v>1</v>
      </c>
      <c r="D28" s="18"/>
      <c r="E28" s="9">
        <f t="shared" si="2"/>
        <v>42606</v>
      </c>
      <c r="F28" s="10">
        <f t="shared" si="3"/>
        <v>4</v>
      </c>
      <c r="G28" s="11"/>
      <c r="H28" s="25">
        <f t="shared" si="4"/>
        <v>42637</v>
      </c>
      <c r="I28" s="23">
        <f t="shared" si="5"/>
        <v>7</v>
      </c>
      <c r="J28" s="11"/>
      <c r="K28" s="9">
        <f t="shared" si="6"/>
        <v>42667</v>
      </c>
      <c r="L28" s="10">
        <f t="shared" si="7"/>
        <v>2</v>
      </c>
      <c r="M28" s="11"/>
      <c r="N28" s="9">
        <f t="shared" si="8"/>
        <v>42698</v>
      </c>
      <c r="O28" s="10">
        <f t="shared" si="9"/>
        <v>5</v>
      </c>
      <c r="P28" s="11"/>
      <c r="Q28" s="25">
        <f t="shared" si="10"/>
        <v>42728</v>
      </c>
      <c r="R28" s="23">
        <f t="shared" si="11"/>
        <v>7</v>
      </c>
      <c r="S28" s="12"/>
    </row>
    <row r="29" spans="1:19" ht="12.75">
      <c r="A29">
        <v>25</v>
      </c>
      <c r="B29" s="20">
        <f t="shared" si="0"/>
        <v>42576</v>
      </c>
      <c r="C29" s="10">
        <f t="shared" si="1"/>
        <v>2</v>
      </c>
      <c r="D29" s="11"/>
      <c r="E29" s="9">
        <f t="shared" si="2"/>
        <v>42607</v>
      </c>
      <c r="F29" s="10">
        <f t="shared" si="3"/>
        <v>5</v>
      </c>
      <c r="G29" s="11"/>
      <c r="H29" s="7">
        <f t="shared" si="4"/>
        <v>42638</v>
      </c>
      <c r="I29" s="8">
        <f t="shared" si="5"/>
        <v>1</v>
      </c>
      <c r="J29" s="18"/>
      <c r="K29" s="9">
        <f t="shared" si="6"/>
        <v>42668</v>
      </c>
      <c r="L29" s="10">
        <f t="shared" si="7"/>
        <v>3</v>
      </c>
      <c r="M29" s="11"/>
      <c r="N29" s="9">
        <f t="shared" si="8"/>
        <v>42699</v>
      </c>
      <c r="O29" s="10">
        <f t="shared" si="9"/>
        <v>6</v>
      </c>
      <c r="P29" s="11"/>
      <c r="Q29" s="7">
        <f t="shared" si="10"/>
        <v>42729</v>
      </c>
      <c r="R29" s="8">
        <f t="shared" si="11"/>
        <v>1</v>
      </c>
      <c r="S29" s="19" t="s">
        <v>13</v>
      </c>
    </row>
    <row r="30" spans="1:19" ht="12.75">
      <c r="A30">
        <v>26</v>
      </c>
      <c r="B30" s="20">
        <f t="shared" si="0"/>
        <v>42577</v>
      </c>
      <c r="C30" s="10">
        <f t="shared" si="1"/>
        <v>3</v>
      </c>
      <c r="D30" s="11"/>
      <c r="E30" s="9">
        <f t="shared" si="2"/>
        <v>42608</v>
      </c>
      <c r="F30" s="10">
        <f t="shared" si="3"/>
        <v>6</v>
      </c>
      <c r="G30" s="11"/>
      <c r="H30" s="9">
        <f t="shared" si="4"/>
        <v>42639</v>
      </c>
      <c r="I30" s="10">
        <f t="shared" si="5"/>
        <v>2</v>
      </c>
      <c r="J30" s="11"/>
      <c r="K30" s="9">
        <f t="shared" si="6"/>
        <v>42669</v>
      </c>
      <c r="L30" s="10">
        <f t="shared" si="7"/>
        <v>4</v>
      </c>
      <c r="M30" s="11"/>
      <c r="N30" s="25">
        <f t="shared" si="8"/>
        <v>42700</v>
      </c>
      <c r="O30" s="23">
        <f t="shared" si="9"/>
        <v>7</v>
      </c>
      <c r="P30" s="11"/>
      <c r="Q30" s="7">
        <f t="shared" si="10"/>
        <v>42730</v>
      </c>
      <c r="R30" s="8">
        <f t="shared" si="11"/>
        <v>2</v>
      </c>
      <c r="S30" s="19" t="s">
        <v>13</v>
      </c>
    </row>
    <row r="31" spans="1:19" ht="12.75">
      <c r="A31">
        <v>27</v>
      </c>
      <c r="B31" s="20">
        <f t="shared" si="0"/>
        <v>42578</v>
      </c>
      <c r="C31" s="10">
        <f t="shared" si="1"/>
        <v>4</v>
      </c>
      <c r="D31" s="11"/>
      <c r="E31" s="25">
        <f t="shared" si="2"/>
        <v>42609</v>
      </c>
      <c r="F31" s="23">
        <f t="shared" si="3"/>
        <v>7</v>
      </c>
      <c r="G31" s="11"/>
      <c r="H31" s="9">
        <f t="shared" si="4"/>
        <v>42640</v>
      </c>
      <c r="I31" s="10">
        <f t="shared" si="5"/>
        <v>3</v>
      </c>
      <c r="J31" s="11"/>
      <c r="K31" s="9">
        <f t="shared" si="6"/>
        <v>42670</v>
      </c>
      <c r="L31" s="10">
        <f t="shared" si="7"/>
        <v>5</v>
      </c>
      <c r="M31" s="11"/>
      <c r="N31" s="7">
        <f t="shared" si="8"/>
        <v>42701</v>
      </c>
      <c r="O31" s="8">
        <f t="shared" si="9"/>
        <v>1</v>
      </c>
      <c r="P31" s="18"/>
      <c r="Q31" s="9">
        <f t="shared" si="10"/>
        <v>42731</v>
      </c>
      <c r="R31" s="10">
        <f t="shared" si="11"/>
        <v>3</v>
      </c>
      <c r="S31" s="12"/>
    </row>
    <row r="32" spans="1:19" ht="12.75">
      <c r="A32">
        <v>28</v>
      </c>
      <c r="B32" s="20">
        <f t="shared" si="0"/>
        <v>42579</v>
      </c>
      <c r="C32" s="10">
        <f t="shared" si="1"/>
        <v>5</v>
      </c>
      <c r="D32" s="11"/>
      <c r="E32" s="7">
        <f t="shared" si="2"/>
        <v>42610</v>
      </c>
      <c r="F32" s="8">
        <f t="shared" si="3"/>
        <v>1</v>
      </c>
      <c r="G32" s="18"/>
      <c r="H32" s="9">
        <f t="shared" si="4"/>
        <v>42641</v>
      </c>
      <c r="I32" s="10">
        <f t="shared" si="5"/>
        <v>4</v>
      </c>
      <c r="J32" s="11"/>
      <c r="K32" s="9">
        <f t="shared" si="6"/>
        <v>42671</v>
      </c>
      <c r="L32" s="10">
        <f t="shared" si="7"/>
        <v>6</v>
      </c>
      <c r="M32" s="11"/>
      <c r="N32" s="9">
        <f t="shared" si="8"/>
        <v>42702</v>
      </c>
      <c r="O32" s="10">
        <f t="shared" si="9"/>
        <v>2</v>
      </c>
      <c r="P32" s="11"/>
      <c r="Q32" s="9">
        <f t="shared" si="10"/>
        <v>42732</v>
      </c>
      <c r="R32" s="10">
        <f t="shared" si="11"/>
        <v>4</v>
      </c>
      <c r="S32" s="12"/>
    </row>
    <row r="33" spans="1:19" ht="12.75">
      <c r="A33">
        <v>29</v>
      </c>
      <c r="B33" s="20">
        <f t="shared" si="0"/>
        <v>42580</v>
      </c>
      <c r="C33" s="10">
        <f t="shared" si="1"/>
        <v>6</v>
      </c>
      <c r="D33" s="11"/>
      <c r="E33" s="9">
        <f t="shared" si="2"/>
        <v>42611</v>
      </c>
      <c r="F33" s="10">
        <f t="shared" si="3"/>
        <v>2</v>
      </c>
      <c r="G33" s="11"/>
      <c r="H33" s="9">
        <f t="shared" si="4"/>
        <v>42642</v>
      </c>
      <c r="I33" s="10">
        <f t="shared" si="5"/>
        <v>5</v>
      </c>
      <c r="J33" s="11"/>
      <c r="K33" s="25">
        <f t="shared" si="6"/>
        <v>42672</v>
      </c>
      <c r="L33" s="23">
        <f t="shared" si="7"/>
        <v>7</v>
      </c>
      <c r="M33" s="11"/>
      <c r="N33" s="9">
        <f t="shared" si="8"/>
        <v>42703</v>
      </c>
      <c r="O33" s="10">
        <f t="shared" si="9"/>
        <v>3</v>
      </c>
      <c r="P33" s="11"/>
      <c r="Q33" s="9">
        <f t="shared" si="10"/>
        <v>42733</v>
      </c>
      <c r="R33" s="10">
        <f t="shared" si="11"/>
        <v>5</v>
      </c>
      <c r="S33" s="12"/>
    </row>
    <row r="34" spans="1:19" ht="12.75">
      <c r="A34">
        <v>30</v>
      </c>
      <c r="B34" s="22">
        <f t="shared" si="0"/>
        <v>42581</v>
      </c>
      <c r="C34" s="23">
        <f t="shared" si="1"/>
        <v>7</v>
      </c>
      <c r="D34" s="11"/>
      <c r="E34" s="9">
        <f t="shared" si="2"/>
        <v>42612</v>
      </c>
      <c r="F34" s="10">
        <f t="shared" si="3"/>
        <v>3</v>
      </c>
      <c r="G34" s="11"/>
      <c r="H34" s="9">
        <f t="shared" si="4"/>
        <v>42643</v>
      </c>
      <c r="I34" s="10">
        <f t="shared" si="5"/>
        <v>6</v>
      </c>
      <c r="J34" s="11"/>
      <c r="K34" s="7">
        <f t="shared" si="6"/>
        <v>42673</v>
      </c>
      <c r="L34" s="8">
        <f t="shared" si="7"/>
        <v>1</v>
      </c>
      <c r="M34" s="18"/>
      <c r="N34" s="9">
        <f t="shared" si="8"/>
        <v>42704</v>
      </c>
      <c r="O34" s="10">
        <f t="shared" si="9"/>
        <v>4</v>
      </c>
      <c r="P34" s="11"/>
      <c r="Q34" s="9">
        <f t="shared" si="10"/>
        <v>42734</v>
      </c>
      <c r="R34" s="10">
        <f t="shared" si="11"/>
        <v>6</v>
      </c>
      <c r="S34" s="12"/>
    </row>
    <row r="35" spans="1:19" ht="13.5" thickBot="1">
      <c r="A35">
        <v>31</v>
      </c>
      <c r="B35" s="45">
        <f t="shared" si="0"/>
        <v>42582</v>
      </c>
      <c r="C35" s="33">
        <f t="shared" si="1"/>
        <v>1</v>
      </c>
      <c r="D35" s="34"/>
      <c r="E35" s="14">
        <f t="shared" si="2"/>
        <v>42613</v>
      </c>
      <c r="F35" s="15">
        <f t="shared" si="3"/>
        <v>4</v>
      </c>
      <c r="G35" s="16"/>
      <c r="H35" s="14"/>
      <c r="I35" s="15"/>
      <c r="J35" s="16"/>
      <c r="K35" s="32">
        <f t="shared" si="6"/>
        <v>42674</v>
      </c>
      <c r="L35" s="33">
        <f t="shared" si="7"/>
        <v>2</v>
      </c>
      <c r="M35" s="34" t="s">
        <v>20</v>
      </c>
      <c r="N35" s="14"/>
      <c r="O35" s="15"/>
      <c r="P35" s="16"/>
      <c r="Q35" s="46">
        <f t="shared" si="10"/>
        <v>42735</v>
      </c>
      <c r="R35" s="24">
        <f t="shared" si="11"/>
        <v>7</v>
      </c>
      <c r="S35" s="17"/>
    </row>
  </sheetData>
  <sheetProtection password="CC56" sheet="1" objects="1" scenarios="1"/>
  <mergeCells count="8">
    <mergeCell ref="Q4:S4"/>
    <mergeCell ref="G1:P1"/>
    <mergeCell ref="G2:P2"/>
    <mergeCell ref="B4:D4"/>
    <mergeCell ref="E4:G4"/>
    <mergeCell ref="H4:J4"/>
    <mergeCell ref="K4:M4"/>
    <mergeCell ref="N4:P4"/>
  </mergeCells>
  <printOptions/>
  <pageMargins left="1.1811023622047245" right="0.5905511811023623" top="0.7874015748031497" bottom="0.787401574803149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Crostau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Günter Schmidt (WAC)</dc:creator>
  <cp:keywords/>
  <dc:description/>
  <cp:lastModifiedBy>Schmidt</cp:lastModifiedBy>
  <cp:lastPrinted>2011-06-22T09:28:28Z</cp:lastPrinted>
  <dcterms:created xsi:type="dcterms:W3CDTF">2002-06-25T08:04:37Z</dcterms:created>
  <dcterms:modified xsi:type="dcterms:W3CDTF">2015-11-26T13:58:02Z</dcterms:modified>
  <cp:category/>
  <cp:version/>
  <cp:contentType/>
  <cp:contentStatus/>
</cp:coreProperties>
</file>